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rj\Desktop\fireflybackup\dept\LabManager\instructions\Phy121\"/>
    </mc:Choice>
  </mc:AlternateContent>
  <bookViews>
    <workbookView xWindow="0" yWindow="0" windowWidth="21180" windowHeight="10470" activeTab="1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G8" i="2" l="1"/>
  <c r="G12" i="2"/>
  <c r="G16" i="2"/>
  <c r="G20" i="2"/>
  <c r="F24" i="2"/>
  <c r="F25" i="2"/>
  <c r="F26" i="2"/>
  <c r="F27" i="2"/>
  <c r="F28" i="2"/>
  <c r="F29" i="2"/>
  <c r="F30" i="2"/>
  <c r="F31" i="2"/>
  <c r="F32" i="2"/>
  <c r="F33" i="2"/>
  <c r="F34" i="2"/>
  <c r="F3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4" i="2"/>
  <c r="C25" i="2"/>
  <c r="C26" i="2"/>
  <c r="C27" i="2"/>
  <c r="C28" i="2"/>
  <c r="C29" i="2"/>
  <c r="C30" i="2"/>
  <c r="C31" i="2"/>
  <c r="C32" i="2"/>
  <c r="C33" i="2"/>
  <c r="C34" i="2"/>
  <c r="C35" i="2"/>
  <c r="C5" i="2"/>
  <c r="E6" i="2"/>
  <c r="G6" i="2" s="1"/>
  <c r="E7" i="2"/>
  <c r="G7" i="2" s="1"/>
  <c r="E8" i="2"/>
  <c r="E9" i="2"/>
  <c r="G9" i="2" s="1"/>
  <c r="E10" i="2"/>
  <c r="G10" i="2" s="1"/>
  <c r="E11" i="2"/>
  <c r="G11" i="2" s="1"/>
  <c r="E12" i="2"/>
  <c r="E13" i="2"/>
  <c r="G13" i="2" s="1"/>
  <c r="E14" i="2"/>
  <c r="G14" i="2" s="1"/>
  <c r="E15" i="2"/>
  <c r="G15" i="2" s="1"/>
  <c r="E16" i="2"/>
  <c r="E17" i="2"/>
  <c r="G17" i="2" s="1"/>
  <c r="E18" i="2"/>
  <c r="G18" i="2" s="1"/>
  <c r="E19" i="2"/>
  <c r="G19" i="2" s="1"/>
  <c r="E20" i="2"/>
  <c r="E21" i="2"/>
  <c r="G21" i="2" s="1"/>
  <c r="E24" i="2"/>
  <c r="G24" i="2" s="1"/>
  <c r="E25" i="2"/>
  <c r="G25" i="2" s="1"/>
  <c r="E26" i="2"/>
  <c r="G26" i="2" s="1"/>
  <c r="E27" i="2"/>
  <c r="G27" i="2" s="1"/>
  <c r="E28" i="2"/>
  <c r="G28" i="2" s="1"/>
  <c r="E29" i="2"/>
  <c r="G29" i="2" s="1"/>
  <c r="E30" i="2"/>
  <c r="G30" i="2" s="1"/>
  <c r="E31" i="2"/>
  <c r="G31" i="2" s="1"/>
  <c r="E32" i="2"/>
  <c r="G32" i="2" s="1"/>
  <c r="E33" i="2"/>
  <c r="G33" i="2" s="1"/>
  <c r="E34" i="2"/>
  <c r="G34" i="2" s="1"/>
  <c r="E35" i="2"/>
  <c r="G35" i="2" s="1"/>
  <c r="E5" i="2"/>
  <c r="G5" i="2" s="1"/>
  <c r="H38" i="1"/>
  <c r="A26" i="1"/>
  <c r="A27" i="1"/>
  <c r="A28" i="1"/>
  <c r="A29" i="1"/>
  <c r="A30" i="1"/>
  <c r="A31" i="1"/>
  <c r="A32" i="1"/>
  <c r="A33" i="1"/>
  <c r="A34" i="1"/>
  <c r="A35" i="1"/>
  <c r="A36" i="1"/>
  <c r="A25" i="1"/>
  <c r="G34" i="1"/>
  <c r="D26" i="1"/>
  <c r="E26" i="1"/>
  <c r="D27" i="1"/>
  <c r="E27" i="1"/>
  <c r="D28" i="1"/>
  <c r="E28" i="1"/>
  <c r="D29" i="1"/>
  <c r="E29" i="1"/>
  <c r="D30" i="1"/>
  <c r="E30" i="1"/>
  <c r="D31" i="1"/>
  <c r="E31" i="1"/>
  <c r="D32" i="1"/>
  <c r="E32" i="1"/>
  <c r="D33" i="1"/>
  <c r="E33" i="1"/>
  <c r="D34" i="1"/>
  <c r="E34" i="1"/>
  <c r="D35" i="1"/>
  <c r="E35" i="1"/>
  <c r="D36" i="1"/>
  <c r="E36" i="1"/>
  <c r="D25" i="1"/>
  <c r="E25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6" i="1"/>
  <c r="E22" i="1"/>
  <c r="D22" i="1"/>
  <c r="E21" i="1"/>
  <c r="D21" i="1"/>
  <c r="D6" i="1"/>
  <c r="E6" i="1"/>
  <c r="D7" i="1"/>
  <c r="E7" i="1"/>
  <c r="D8" i="1"/>
  <c r="E8" i="1"/>
  <c r="D9" i="1"/>
  <c r="E9" i="1"/>
  <c r="D10" i="1"/>
  <c r="E10" i="1"/>
  <c r="D11" i="1"/>
  <c r="E11" i="1"/>
  <c r="D12" i="1"/>
  <c r="E12" i="1"/>
  <c r="D13" i="1"/>
  <c r="E13" i="1"/>
  <c r="D14" i="1"/>
  <c r="E14" i="1"/>
  <c r="D15" i="1"/>
  <c r="E15" i="1"/>
  <c r="D16" i="1"/>
  <c r="E16" i="1"/>
  <c r="D17" i="1"/>
  <c r="E17" i="1"/>
  <c r="D18" i="1"/>
  <c r="E18" i="1"/>
  <c r="D19" i="1"/>
  <c r="E19" i="1"/>
  <c r="D20" i="1"/>
  <c r="E20" i="1"/>
</calcChain>
</file>

<file path=xl/sharedStrings.xml><?xml version="1.0" encoding="utf-8"?>
<sst xmlns="http://schemas.openxmlformats.org/spreadsheetml/2006/main" count="18" uniqueCount="11">
  <si>
    <t>x (cm)</t>
  </si>
  <si>
    <t>I (mA)</t>
  </si>
  <si>
    <t>ln x</t>
  </si>
  <si>
    <t>ln (I)</t>
  </si>
  <si>
    <t>r (cm)</t>
  </si>
  <si>
    <t>1/r^3</t>
  </si>
  <si>
    <t>ln(B)</t>
  </si>
  <si>
    <t>ln (r )</t>
  </si>
  <si>
    <t>On Axis</t>
  </si>
  <si>
    <t>Perpendicular to Axis</t>
  </si>
  <si>
    <r>
      <t>B (</t>
    </r>
    <r>
      <rPr>
        <sz val="11"/>
        <color theme="1"/>
        <rFont val="Symbol"/>
        <family val="1"/>
        <charset val="2"/>
      </rPr>
      <t>m</t>
    </r>
    <r>
      <rPr>
        <sz val="11"/>
        <color theme="1"/>
        <rFont val="Calibri"/>
        <family val="2"/>
        <scheme val="minor"/>
      </rPr>
      <t>T)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</si>
</sst>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">
    <xf numFmtId="0" fontId="0" fillId="0" borderId="0" xfId="0"/>
    <xf numFmtId="2" fontId="0" fillId="0" borderId="0" xfId="0" applyNumberFormat="1"/>
    <xf numFmtId="0" fontId="0" fillId="0" borderId="1" xfId="0" applyBorder="1"/>
    <xf numFmtId="2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4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trendline>
            <c:trendlineType val="power"/>
            <c:dispRSqr val="0"/>
            <c:dispEq val="1"/>
            <c:trendlineLbl>
              <c:layout>
                <c:manualLayout>
                  <c:x val="-0.26475984251968504"/>
                  <c:y val="-0.5127004957713619"/>
                </c:manualLayout>
              </c:layout>
              <c:numFmt formatCode="General" sourceLinked="0"/>
            </c:trendlineLbl>
          </c:trendline>
          <c:xVal>
            <c:numRef>
              <c:f>Sheet1!$A$6:$A$22</c:f>
              <c:numCache>
                <c:formatCode>General</c:formatCode>
                <c:ptCount val="17"/>
                <c:pt idx="0">
                  <c:v>26.3</c:v>
                </c:pt>
                <c:pt idx="1">
                  <c:v>24.3</c:v>
                </c:pt>
                <c:pt idx="2">
                  <c:v>22.3</c:v>
                </c:pt>
                <c:pt idx="3">
                  <c:v>20.3</c:v>
                </c:pt>
                <c:pt idx="4">
                  <c:v>18.3</c:v>
                </c:pt>
                <c:pt idx="5">
                  <c:v>16.3</c:v>
                </c:pt>
                <c:pt idx="6">
                  <c:v>15.3</c:v>
                </c:pt>
                <c:pt idx="7">
                  <c:v>14.3</c:v>
                </c:pt>
                <c:pt idx="8">
                  <c:v>13.3</c:v>
                </c:pt>
                <c:pt idx="9">
                  <c:v>12.3</c:v>
                </c:pt>
                <c:pt idx="10">
                  <c:v>11.3</c:v>
                </c:pt>
                <c:pt idx="11">
                  <c:v>10.8</c:v>
                </c:pt>
                <c:pt idx="12">
                  <c:v>10.3</c:v>
                </c:pt>
                <c:pt idx="13">
                  <c:v>9.8000000000000007</c:v>
                </c:pt>
                <c:pt idx="14">
                  <c:v>9.3000000000000007</c:v>
                </c:pt>
                <c:pt idx="15">
                  <c:v>8.8000000000000007</c:v>
                </c:pt>
                <c:pt idx="16">
                  <c:v>8.3000000000000007</c:v>
                </c:pt>
              </c:numCache>
            </c:numRef>
          </c:xVal>
          <c:yVal>
            <c:numRef>
              <c:f>Sheet1!$C$6:$C$22</c:f>
              <c:numCache>
                <c:formatCode>General</c:formatCode>
                <c:ptCount val="17"/>
                <c:pt idx="0">
                  <c:v>7.66</c:v>
                </c:pt>
                <c:pt idx="1">
                  <c:v>10.1</c:v>
                </c:pt>
                <c:pt idx="2">
                  <c:v>14.5</c:v>
                </c:pt>
                <c:pt idx="3">
                  <c:v>17.600000000000001</c:v>
                </c:pt>
                <c:pt idx="4">
                  <c:v>24.18</c:v>
                </c:pt>
                <c:pt idx="5">
                  <c:v>33.92</c:v>
                </c:pt>
                <c:pt idx="6">
                  <c:v>42</c:v>
                </c:pt>
                <c:pt idx="7">
                  <c:v>52</c:v>
                </c:pt>
                <c:pt idx="8">
                  <c:v>63.5</c:v>
                </c:pt>
                <c:pt idx="9">
                  <c:v>80.400000000000006</c:v>
                </c:pt>
                <c:pt idx="10">
                  <c:v>103.3</c:v>
                </c:pt>
                <c:pt idx="11">
                  <c:v>116.2</c:v>
                </c:pt>
                <c:pt idx="12">
                  <c:v>135.4</c:v>
                </c:pt>
                <c:pt idx="13">
                  <c:v>155.5</c:v>
                </c:pt>
                <c:pt idx="14">
                  <c:v>184</c:v>
                </c:pt>
                <c:pt idx="15">
                  <c:v>212.6</c:v>
                </c:pt>
                <c:pt idx="16">
                  <c:v>251.1</c:v>
                </c:pt>
              </c:numCache>
            </c:numRef>
          </c:yVal>
          <c:smooth val="0"/>
        </c:ser>
        <c:ser>
          <c:idx val="1"/>
          <c:order val="1"/>
          <c:spPr>
            <a:ln w="28575">
              <a:noFill/>
            </a:ln>
          </c:spPr>
          <c:marker>
            <c:symbol val="square"/>
            <c:size val="4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trendline>
            <c:trendlineType val="power"/>
            <c:dispRSqr val="0"/>
            <c:dispEq val="1"/>
            <c:trendlineLbl>
              <c:layout>
                <c:manualLayout>
                  <c:x val="-0.30861657917760282"/>
                  <c:y val="-0.23029308836395451"/>
                </c:manualLayout>
              </c:layout>
              <c:numFmt formatCode="General" sourceLinked="0"/>
            </c:trendlineLbl>
          </c:trendline>
          <c:xVal>
            <c:numRef>
              <c:f>Sheet1!$A$25:$A$36</c:f>
              <c:numCache>
                <c:formatCode>General</c:formatCode>
                <c:ptCount val="12"/>
                <c:pt idx="0">
                  <c:v>19.3</c:v>
                </c:pt>
                <c:pt idx="1">
                  <c:v>17.3</c:v>
                </c:pt>
                <c:pt idx="2">
                  <c:v>15.3</c:v>
                </c:pt>
                <c:pt idx="3">
                  <c:v>13.3</c:v>
                </c:pt>
                <c:pt idx="4">
                  <c:v>12.3</c:v>
                </c:pt>
                <c:pt idx="5">
                  <c:v>11.3</c:v>
                </c:pt>
                <c:pt idx="6">
                  <c:v>10.3</c:v>
                </c:pt>
                <c:pt idx="7">
                  <c:v>9.3000000000000007</c:v>
                </c:pt>
                <c:pt idx="8">
                  <c:v>8.3000000000000007</c:v>
                </c:pt>
                <c:pt idx="9">
                  <c:v>7.8</c:v>
                </c:pt>
                <c:pt idx="10">
                  <c:v>7.3</c:v>
                </c:pt>
                <c:pt idx="11">
                  <c:v>6.8</c:v>
                </c:pt>
              </c:numCache>
            </c:numRef>
          </c:xVal>
          <c:yVal>
            <c:numRef>
              <c:f>Sheet1!$C$25:$C$36</c:f>
              <c:numCache>
                <c:formatCode>General</c:formatCode>
                <c:ptCount val="12"/>
                <c:pt idx="0">
                  <c:v>9.82</c:v>
                </c:pt>
                <c:pt idx="1">
                  <c:v>14.25</c:v>
                </c:pt>
                <c:pt idx="2">
                  <c:v>19.559999999999999</c:v>
                </c:pt>
                <c:pt idx="3">
                  <c:v>30.72</c:v>
                </c:pt>
                <c:pt idx="4">
                  <c:v>39.15</c:v>
                </c:pt>
                <c:pt idx="5">
                  <c:v>50.8</c:v>
                </c:pt>
                <c:pt idx="6">
                  <c:v>65.900000000000006</c:v>
                </c:pt>
                <c:pt idx="7">
                  <c:v>91</c:v>
                </c:pt>
                <c:pt idx="8">
                  <c:v>129.6</c:v>
                </c:pt>
                <c:pt idx="9">
                  <c:v>157.69999999999999</c:v>
                </c:pt>
                <c:pt idx="10">
                  <c:v>192.4</c:v>
                </c:pt>
                <c:pt idx="11">
                  <c:v>242.6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65704296"/>
        <c:axId val="265703904"/>
      </c:scatterChart>
      <c:valAx>
        <c:axId val="265704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65703904"/>
        <c:crosses val="autoZero"/>
        <c:crossBetween val="midCat"/>
      </c:valAx>
      <c:valAx>
        <c:axId val="2657039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6570429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4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trendline>
            <c:trendlineType val="linear"/>
            <c:dispRSqr val="0"/>
            <c:dispEq val="1"/>
            <c:trendlineLbl>
              <c:layout>
                <c:manualLayout>
                  <c:x val="-0.30544838145231845"/>
                  <c:y val="-0.56330198308544766"/>
                </c:manualLayout>
              </c:layout>
              <c:numFmt formatCode="General" sourceLinked="0"/>
            </c:trendlineLbl>
          </c:trendline>
          <c:xVal>
            <c:numRef>
              <c:f>Sheet1!$D$6:$D$22</c:f>
              <c:numCache>
                <c:formatCode>General</c:formatCode>
                <c:ptCount val="17"/>
                <c:pt idx="0">
                  <c:v>-1.3356012468043725</c:v>
                </c:pt>
                <c:pt idx="1">
                  <c:v>-1.4146938356415886</c:v>
                </c:pt>
                <c:pt idx="2">
                  <c:v>-1.5005835075220182</c:v>
                </c:pt>
                <c:pt idx="3">
                  <c:v>-1.5945492999403497</c:v>
                </c:pt>
                <c:pt idx="4">
                  <c:v>-1.6982691261407161</c:v>
                </c:pt>
                <c:pt idx="5">
                  <c:v>-1.8140050781753747</c:v>
                </c:pt>
                <c:pt idx="6">
                  <c:v>-1.8773173575897015</c:v>
                </c:pt>
                <c:pt idx="7">
                  <c:v>-1.9449106487222296</c:v>
                </c:pt>
                <c:pt idx="8">
                  <c:v>-2.0174061507603831</c:v>
                </c:pt>
                <c:pt idx="9">
                  <c:v>-2.0955709236097193</c:v>
                </c:pt>
                <c:pt idx="10">
                  <c:v>-2.1803674602697964</c:v>
                </c:pt>
                <c:pt idx="11">
                  <c:v>-2.2256240518579173</c:v>
                </c:pt>
                <c:pt idx="12">
                  <c:v>-2.2730262907525014</c:v>
                </c:pt>
                <c:pt idx="13">
                  <c:v>-2.322787800311565</c:v>
                </c:pt>
                <c:pt idx="14">
                  <c:v>-2.375155785828881</c:v>
                </c:pt>
                <c:pt idx="15">
                  <c:v>-2.4304184645039304</c:v>
                </c:pt>
                <c:pt idx="16">
                  <c:v>-2.488914671185539</c:v>
                </c:pt>
              </c:numCache>
            </c:numRef>
          </c:xVal>
          <c:yVal>
            <c:numRef>
              <c:f>Sheet1!$E$6:$E$22</c:f>
              <c:numCache>
                <c:formatCode>General</c:formatCode>
                <c:ptCount val="17"/>
                <c:pt idx="0">
                  <c:v>-4.8717432952296367</c:v>
                </c:pt>
                <c:pt idx="1">
                  <c:v>-4.595219855134923</c:v>
                </c:pt>
                <c:pt idx="2">
                  <c:v>-4.2336066295556085</c:v>
                </c:pt>
                <c:pt idx="3">
                  <c:v>-4.0398563769380305</c:v>
                </c:pt>
                <c:pt idx="4">
                  <c:v>-3.7222294337954906</c:v>
                </c:pt>
                <c:pt idx="5">
                  <c:v>-3.3837504680584347</c:v>
                </c:pt>
                <c:pt idx="6">
                  <c:v>-3.1700856606987688</c:v>
                </c:pt>
                <c:pt idx="7">
                  <c:v>-2.9565115604007097</c:v>
                </c:pt>
                <c:pt idx="8">
                  <c:v>-2.756715373083491</c:v>
                </c:pt>
                <c:pt idx="9">
                  <c:v>-2.5207411027972162</c:v>
                </c:pt>
                <c:pt idx="10">
                  <c:v>-2.2701179028565441</c:v>
                </c:pt>
                <c:pt idx="11">
                  <c:v>-2.152442434564326</c:v>
                </c:pt>
                <c:pt idx="12">
                  <c:v>-1.9995219185039625</c:v>
                </c:pt>
                <c:pt idx="13">
                  <c:v>-1.8611095473628483</c:v>
                </c:pt>
                <c:pt idx="14">
                  <c:v>-1.6928195213731514</c:v>
                </c:pt>
                <c:pt idx="15">
                  <c:v>-1.5483428130742896</c:v>
                </c:pt>
                <c:pt idx="16">
                  <c:v>-1.3819040128185978</c:v>
                </c:pt>
              </c:numCache>
            </c:numRef>
          </c:yVal>
          <c:smooth val="0"/>
        </c:ser>
        <c:ser>
          <c:idx val="1"/>
          <c:order val="1"/>
          <c:spPr>
            <a:ln w="28575">
              <a:noFill/>
            </a:ln>
          </c:spPr>
          <c:marker>
            <c:symbol val="square"/>
            <c:size val="4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trendline>
            <c:trendlineType val="linear"/>
            <c:forward val="0.1"/>
            <c:dispRSqr val="0"/>
            <c:dispEq val="1"/>
            <c:trendlineLbl>
              <c:layout>
                <c:manualLayout>
                  <c:x val="-0.25934886264216972"/>
                  <c:y val="-0.21177456984543599"/>
                </c:manualLayout>
              </c:layout>
              <c:numFmt formatCode="General" sourceLinked="0"/>
            </c:trendlineLbl>
          </c:trendline>
          <c:xVal>
            <c:numRef>
              <c:f>Sheet1!$D$25:$D$36</c:f>
              <c:numCache>
                <c:formatCode>General</c:formatCode>
                <c:ptCount val="12"/>
                <c:pt idx="0">
                  <c:v>-1.6450650900772514</c:v>
                </c:pt>
                <c:pt idx="1">
                  <c:v>-1.754463684484358</c:v>
                </c:pt>
                <c:pt idx="2">
                  <c:v>-1.8773173575897015</c:v>
                </c:pt>
                <c:pt idx="3">
                  <c:v>-2.0174061507603831</c:v>
                </c:pt>
                <c:pt idx="4">
                  <c:v>-2.0955709236097193</c:v>
                </c:pt>
                <c:pt idx="5">
                  <c:v>-2.1803674602697964</c:v>
                </c:pt>
                <c:pt idx="6">
                  <c:v>-2.2730262907525014</c:v>
                </c:pt>
                <c:pt idx="7">
                  <c:v>-2.375155785828881</c:v>
                </c:pt>
                <c:pt idx="8">
                  <c:v>-2.488914671185539</c:v>
                </c:pt>
                <c:pt idx="9">
                  <c:v>-2.5510464522925451</c:v>
                </c:pt>
                <c:pt idx="10">
                  <c:v>-2.6172958378337459</c:v>
                </c:pt>
                <c:pt idx="11">
                  <c:v>-2.6882475738060303</c:v>
                </c:pt>
              </c:numCache>
            </c:numRef>
          </c:xVal>
          <c:yVal>
            <c:numRef>
              <c:f>Sheet1!$E$25:$E$36</c:f>
              <c:numCache>
                <c:formatCode>General</c:formatCode>
                <c:ptCount val="12"/>
                <c:pt idx="0">
                  <c:v>-4.6233341566157629</c:v>
                </c:pt>
                <c:pt idx="1">
                  <c:v>-4.2509983722674773</c:v>
                </c:pt>
                <c:pt idx="2">
                  <c:v>-3.9342686143754659</c:v>
                </c:pt>
                <c:pt idx="3">
                  <c:v>-3.4828413707026655</c:v>
                </c:pt>
                <c:pt idx="4">
                  <c:v>-3.2403548565453248</c:v>
                </c:pt>
                <c:pt idx="5">
                  <c:v>-2.9798589243977007</c:v>
                </c:pt>
                <c:pt idx="6">
                  <c:v>-2.7196168374736756</c:v>
                </c:pt>
                <c:pt idx="7">
                  <c:v>-2.3968957724652871</c:v>
                </c:pt>
                <c:pt idx="8">
                  <c:v>-2.0433024950639629</c:v>
                </c:pt>
                <c:pt idx="9">
                  <c:v>-1.8470607850131444</c:v>
                </c:pt>
                <c:pt idx="10">
                  <c:v>-1.6481787407505308</c:v>
                </c:pt>
                <c:pt idx="11">
                  <c:v>-1.4163412824721873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65703120"/>
        <c:axId val="265702728"/>
      </c:scatterChart>
      <c:valAx>
        <c:axId val="265703120"/>
        <c:scaling>
          <c:orientation val="minMax"/>
          <c:max val="-1.25"/>
          <c:min val="-2.5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crossAx val="265702728"/>
        <c:crosses val="autoZero"/>
        <c:crossBetween val="midCat"/>
      </c:valAx>
      <c:valAx>
        <c:axId val="265702728"/>
        <c:scaling>
          <c:orientation val="minMax"/>
          <c:max val="-1"/>
          <c:min val="-5"/>
        </c:scaling>
        <c:delete val="0"/>
        <c:axPos val="l"/>
        <c:majorGridlines/>
        <c:numFmt formatCode="General" sourceLinked="1"/>
        <c:majorTickMark val="out"/>
        <c:minorTickMark val="none"/>
        <c:tickLblPos val="low"/>
        <c:crossAx val="265703120"/>
        <c:crosses val="autoZero"/>
        <c:crossBetween val="midCat"/>
      </c:valAx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on dipole axis</c:v>
          </c:tx>
          <c:spPr>
            <a:ln w="28575">
              <a:noFill/>
            </a:ln>
          </c:spPr>
          <c:marker>
            <c:symbol val="diamond"/>
            <c:size val="2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trendline>
            <c:trendlineType val="linear"/>
            <c:intercept val="0"/>
            <c:dispRSqr val="0"/>
            <c:dispEq val="1"/>
            <c:trendlineLbl>
              <c:layout>
                <c:manualLayout>
                  <c:x val="-9.2475940507436571E-2"/>
                  <c:y val="7.8229075532225134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 baseline="0"/>
                      <a:t>B = 0.114 r</a:t>
                    </a:r>
                    <a:r>
                      <a:rPr lang="en-US" baseline="30000"/>
                      <a:t>-3</a:t>
                    </a:r>
                  </a:p>
                </c:rich>
              </c:tx>
              <c:numFmt formatCode="General" sourceLinked="0"/>
              <c:spPr>
                <a:solidFill>
                  <a:schemeClr val="bg1"/>
                </a:solidFill>
              </c:spPr>
            </c:trendlineLbl>
          </c:trendline>
          <c:xVal>
            <c:numRef>
              <c:f>Sheet2!$C$5:$C$21</c:f>
              <c:numCache>
                <c:formatCode>0.00</c:formatCode>
                <c:ptCount val="17"/>
                <c:pt idx="0">
                  <c:v>54.970888242150281</c:v>
                </c:pt>
                <c:pt idx="1">
                  <c:v>69.691719376256316</c:v>
                </c:pt>
                <c:pt idx="2">
                  <c:v>90.17484632177252</c:v>
                </c:pt>
                <c:pt idx="3">
                  <c:v>119.53962421762807</c:v>
                </c:pt>
                <c:pt idx="4">
                  <c:v>163.17241106981214</c:v>
                </c:pt>
                <c:pt idx="5">
                  <c:v>230.90704675198066</c:v>
                </c:pt>
                <c:pt idx="6">
                  <c:v>279.20661764356868</c:v>
                </c:pt>
                <c:pt idx="7">
                  <c:v>341.97305457513778</c:v>
                </c:pt>
                <c:pt idx="8">
                  <c:v>425.05494897852918</c:v>
                </c:pt>
                <c:pt idx="9">
                  <c:v>537.38391835633593</c:v>
                </c:pt>
                <c:pt idx="10">
                  <c:v>693.05016227769545</c:v>
                </c:pt>
                <c:pt idx="11">
                  <c:v>793.83224102016959</c:v>
                </c:pt>
                <c:pt idx="12">
                  <c:v>915.1416593531593</c:v>
                </c:pt>
                <c:pt idx="13">
                  <c:v>1062.4824690392606</c:v>
                </c:pt>
                <c:pt idx="14">
                  <c:v>1243.2290637117594</c:v>
                </c:pt>
                <c:pt idx="15">
                  <c:v>1467.4117205108937</c:v>
                </c:pt>
                <c:pt idx="16">
                  <c:v>1748.9030005928776</c:v>
                </c:pt>
              </c:numCache>
            </c:numRef>
          </c:xVal>
          <c:yVal>
            <c:numRef>
              <c:f>Sheet2!$E$5:$E$21</c:f>
              <c:numCache>
                <c:formatCode>General</c:formatCode>
                <c:ptCount val="17"/>
                <c:pt idx="0">
                  <c:v>5.9748000000000001</c:v>
                </c:pt>
                <c:pt idx="1">
                  <c:v>7.8779999999999992</c:v>
                </c:pt>
                <c:pt idx="2">
                  <c:v>11.31</c:v>
                </c:pt>
                <c:pt idx="3">
                  <c:v>13.728</c:v>
                </c:pt>
                <c:pt idx="4">
                  <c:v>18.860399999999998</c:v>
                </c:pt>
                <c:pt idx="5">
                  <c:v>26.457600000000003</c:v>
                </c:pt>
                <c:pt idx="6">
                  <c:v>32.76</c:v>
                </c:pt>
                <c:pt idx="7">
                  <c:v>40.56</c:v>
                </c:pt>
                <c:pt idx="8">
                  <c:v>49.53</c:v>
                </c:pt>
                <c:pt idx="9">
                  <c:v>62.712000000000003</c:v>
                </c:pt>
                <c:pt idx="10">
                  <c:v>80.573999999999998</c:v>
                </c:pt>
                <c:pt idx="11">
                  <c:v>90.635999999999996</c:v>
                </c:pt>
                <c:pt idx="12">
                  <c:v>105.61199999999999</c:v>
                </c:pt>
                <c:pt idx="13">
                  <c:v>121.28999999999999</c:v>
                </c:pt>
                <c:pt idx="14">
                  <c:v>143.52000000000001</c:v>
                </c:pt>
                <c:pt idx="15">
                  <c:v>165.828</c:v>
                </c:pt>
                <c:pt idx="16">
                  <c:v>195.858</c:v>
                </c:pt>
              </c:numCache>
            </c:numRef>
          </c:yVal>
          <c:smooth val="0"/>
        </c:ser>
        <c:ser>
          <c:idx val="1"/>
          <c:order val="1"/>
          <c:tx>
            <c:v>perpendicular to dipole axis</c:v>
          </c:tx>
          <c:spPr>
            <a:ln w="28575">
              <a:noFill/>
            </a:ln>
          </c:spPr>
          <c:marker>
            <c:symbol val="circle"/>
            <c:size val="2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trendline>
            <c:trendlineType val="linear"/>
            <c:intercept val="0"/>
            <c:dispRSqr val="0"/>
            <c:dispEq val="1"/>
            <c:trendlineLbl>
              <c:layout>
                <c:manualLayout>
                  <c:x val="-0.15262160979877515"/>
                  <c:y val="0.35137722368037327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 baseline="0"/>
                      <a:t>B = 0.059 r</a:t>
                    </a:r>
                    <a:r>
                      <a:rPr lang="en-US" baseline="30000"/>
                      <a:t>-3</a:t>
                    </a:r>
                    <a:endParaRPr lang="en-US"/>
                  </a:p>
                </c:rich>
              </c:tx>
              <c:numFmt formatCode="General" sourceLinked="0"/>
              <c:spPr>
                <a:solidFill>
                  <a:schemeClr val="bg1"/>
                </a:solidFill>
              </c:spPr>
            </c:trendlineLbl>
          </c:trendline>
          <c:xVal>
            <c:numRef>
              <c:f>Sheet2!$C$24:$C$35</c:f>
              <c:numCache>
                <c:formatCode>0.00</c:formatCode>
                <c:ptCount val="12"/>
                <c:pt idx="0">
                  <c:v>139.10030202848577</c:v>
                </c:pt>
                <c:pt idx="1">
                  <c:v>193.13531427074903</c:v>
                </c:pt>
                <c:pt idx="2">
                  <c:v>279.20661764356868</c:v>
                </c:pt>
                <c:pt idx="3">
                  <c:v>425.05494897852918</c:v>
                </c:pt>
                <c:pt idx="4">
                  <c:v>537.38391835633593</c:v>
                </c:pt>
                <c:pt idx="5">
                  <c:v>693.05016227769545</c:v>
                </c:pt>
                <c:pt idx="6">
                  <c:v>915.1416593531593</c:v>
                </c:pt>
                <c:pt idx="7">
                  <c:v>1243.2290637117594</c:v>
                </c:pt>
                <c:pt idx="8">
                  <c:v>1748.9030005928776</c:v>
                </c:pt>
                <c:pt idx="9">
                  <c:v>2107.2506279606873</c:v>
                </c:pt>
                <c:pt idx="10">
                  <c:v>2570.5817483554702</c:v>
                </c:pt>
                <c:pt idx="11">
                  <c:v>3180.3378790962756</c:v>
                </c:pt>
              </c:numCache>
            </c:numRef>
          </c:xVal>
          <c:yVal>
            <c:numRef>
              <c:f>Sheet2!$E$24:$E$35</c:f>
              <c:numCache>
                <c:formatCode>General</c:formatCode>
                <c:ptCount val="12"/>
                <c:pt idx="0">
                  <c:v>7.6596000000000002</c:v>
                </c:pt>
                <c:pt idx="1">
                  <c:v>11.115</c:v>
                </c:pt>
                <c:pt idx="2">
                  <c:v>15.256799999999998</c:v>
                </c:pt>
                <c:pt idx="3">
                  <c:v>23.961600000000001</c:v>
                </c:pt>
                <c:pt idx="4">
                  <c:v>30.536999999999999</c:v>
                </c:pt>
                <c:pt idx="5">
                  <c:v>39.624000000000002</c:v>
                </c:pt>
                <c:pt idx="6">
                  <c:v>51.402000000000001</c:v>
                </c:pt>
                <c:pt idx="7">
                  <c:v>70.98</c:v>
                </c:pt>
                <c:pt idx="8">
                  <c:v>101.08799999999999</c:v>
                </c:pt>
                <c:pt idx="9">
                  <c:v>123.00599999999999</c:v>
                </c:pt>
                <c:pt idx="10">
                  <c:v>150.072</c:v>
                </c:pt>
                <c:pt idx="11">
                  <c:v>189.22799999999998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65702336"/>
        <c:axId val="267173840"/>
      </c:scatterChart>
      <c:valAx>
        <c:axId val="26570233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1/r</a:t>
                </a:r>
                <a:r>
                  <a:rPr lang="en-US" baseline="30000"/>
                  <a:t>3</a:t>
                </a:r>
                <a:r>
                  <a:rPr lang="en-US" baseline="0"/>
                  <a:t>  (m</a:t>
                </a:r>
                <a:r>
                  <a:rPr lang="en-US" baseline="30000"/>
                  <a:t>-3</a:t>
                </a:r>
                <a:r>
                  <a:rPr lang="en-US" baseline="0"/>
                  <a:t>)</a:t>
                </a:r>
                <a:endParaRPr lang="en-US"/>
              </a:p>
            </c:rich>
          </c:tx>
          <c:layout/>
          <c:overlay val="0"/>
        </c:title>
        <c:numFmt formatCode="0.00" sourceLinked="1"/>
        <c:majorTickMark val="out"/>
        <c:minorTickMark val="none"/>
        <c:tickLblPos val="nextTo"/>
        <c:crossAx val="267173840"/>
        <c:crosses val="autoZero"/>
        <c:crossBetween val="midCat"/>
      </c:valAx>
      <c:valAx>
        <c:axId val="267173840"/>
        <c:scaling>
          <c:orientation val="minMax"/>
          <c:max val="20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</a:t>
                </a:r>
                <a:r>
                  <a:rPr lang="en-US" baseline="0"/>
                  <a:t> (</a:t>
                </a:r>
                <a:r>
                  <a:rPr lang="en-US" baseline="0">
                    <a:latin typeface="Symbol" pitchFamily="18" charset="2"/>
                  </a:rPr>
                  <a:t>m</a:t>
                </a:r>
                <a:r>
                  <a:rPr lang="en-US" baseline="0"/>
                  <a:t>T)</a:t>
                </a:r>
                <a:endParaRPr 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65702336"/>
        <c:crosses val="autoZero"/>
        <c:crossBetween val="midCat"/>
      </c:valAx>
    </c:plotArea>
    <c:legend>
      <c:legendPos val="t"/>
      <c:legendEntry>
        <c:idx val="2"/>
        <c:delete val="1"/>
      </c:legendEntry>
      <c:legendEntry>
        <c:idx val="3"/>
        <c:delete val="1"/>
      </c:legendEntry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664129483814524"/>
          <c:y val="9.3980804331117912E-2"/>
          <c:w val="0.78901046186861901"/>
          <c:h val="0.69649742194413433"/>
        </c:manualLayout>
      </c:layout>
      <c:scatterChart>
        <c:scatterStyle val="lineMarker"/>
        <c:varyColors val="0"/>
        <c:ser>
          <c:idx val="0"/>
          <c:order val="0"/>
          <c:tx>
            <c:v>on dipole axis</c:v>
          </c:tx>
          <c:spPr>
            <a:ln w="28575">
              <a:noFill/>
            </a:ln>
          </c:spPr>
          <c:marker>
            <c:symbol val="diamond"/>
            <c:size val="2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trendline>
            <c:trendlineType val="power"/>
            <c:dispRSqr val="0"/>
            <c:dispEq val="0"/>
          </c:trendline>
          <c:xVal>
            <c:numRef>
              <c:f>Sheet2!$B$5:$B$21</c:f>
              <c:numCache>
                <c:formatCode>General</c:formatCode>
                <c:ptCount val="17"/>
                <c:pt idx="0">
                  <c:v>26.3</c:v>
                </c:pt>
                <c:pt idx="1">
                  <c:v>24.3</c:v>
                </c:pt>
                <c:pt idx="2">
                  <c:v>22.3</c:v>
                </c:pt>
                <c:pt idx="3">
                  <c:v>20.3</c:v>
                </c:pt>
                <c:pt idx="4">
                  <c:v>18.3</c:v>
                </c:pt>
                <c:pt idx="5">
                  <c:v>16.3</c:v>
                </c:pt>
                <c:pt idx="6">
                  <c:v>15.3</c:v>
                </c:pt>
                <c:pt idx="7">
                  <c:v>14.3</c:v>
                </c:pt>
                <c:pt idx="8">
                  <c:v>13.3</c:v>
                </c:pt>
                <c:pt idx="9">
                  <c:v>12.3</c:v>
                </c:pt>
                <c:pt idx="10">
                  <c:v>11.3</c:v>
                </c:pt>
                <c:pt idx="11">
                  <c:v>10.8</c:v>
                </c:pt>
                <c:pt idx="12">
                  <c:v>10.3</c:v>
                </c:pt>
                <c:pt idx="13">
                  <c:v>9.8000000000000007</c:v>
                </c:pt>
                <c:pt idx="14">
                  <c:v>9.3000000000000007</c:v>
                </c:pt>
                <c:pt idx="15">
                  <c:v>8.8000000000000007</c:v>
                </c:pt>
                <c:pt idx="16">
                  <c:v>8.3000000000000007</c:v>
                </c:pt>
              </c:numCache>
            </c:numRef>
          </c:xVal>
          <c:yVal>
            <c:numRef>
              <c:f>Sheet2!$E$5:$E$21</c:f>
              <c:numCache>
                <c:formatCode>General</c:formatCode>
                <c:ptCount val="17"/>
                <c:pt idx="0">
                  <c:v>5.9748000000000001</c:v>
                </c:pt>
                <c:pt idx="1">
                  <c:v>7.8779999999999992</c:v>
                </c:pt>
                <c:pt idx="2">
                  <c:v>11.31</c:v>
                </c:pt>
                <c:pt idx="3">
                  <c:v>13.728</c:v>
                </c:pt>
                <c:pt idx="4">
                  <c:v>18.860399999999998</c:v>
                </c:pt>
                <c:pt idx="5">
                  <c:v>26.457600000000003</c:v>
                </c:pt>
                <c:pt idx="6">
                  <c:v>32.76</c:v>
                </c:pt>
                <c:pt idx="7">
                  <c:v>40.56</c:v>
                </c:pt>
                <c:pt idx="8">
                  <c:v>49.53</c:v>
                </c:pt>
                <c:pt idx="9">
                  <c:v>62.712000000000003</c:v>
                </c:pt>
                <c:pt idx="10">
                  <c:v>80.573999999999998</c:v>
                </c:pt>
                <c:pt idx="11">
                  <c:v>90.635999999999996</c:v>
                </c:pt>
                <c:pt idx="12">
                  <c:v>105.61199999999999</c:v>
                </c:pt>
                <c:pt idx="13">
                  <c:v>121.28999999999999</c:v>
                </c:pt>
                <c:pt idx="14">
                  <c:v>143.52000000000001</c:v>
                </c:pt>
                <c:pt idx="15">
                  <c:v>165.828</c:v>
                </c:pt>
                <c:pt idx="16">
                  <c:v>195.858</c:v>
                </c:pt>
              </c:numCache>
            </c:numRef>
          </c:yVal>
          <c:smooth val="0"/>
        </c:ser>
        <c:ser>
          <c:idx val="1"/>
          <c:order val="1"/>
          <c:tx>
            <c:v>perpendicular to dipole axis</c:v>
          </c:tx>
          <c:spPr>
            <a:ln w="28575">
              <a:noFill/>
            </a:ln>
          </c:spPr>
          <c:marker>
            <c:symbol val="circle"/>
            <c:size val="2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trendline>
            <c:trendlineType val="power"/>
            <c:dispRSqr val="0"/>
            <c:dispEq val="0"/>
          </c:trendline>
          <c:xVal>
            <c:numRef>
              <c:f>Sheet2!$B$24:$B$35</c:f>
              <c:numCache>
                <c:formatCode>General</c:formatCode>
                <c:ptCount val="12"/>
                <c:pt idx="0">
                  <c:v>19.3</c:v>
                </c:pt>
                <c:pt idx="1">
                  <c:v>17.3</c:v>
                </c:pt>
                <c:pt idx="2">
                  <c:v>15.3</c:v>
                </c:pt>
                <c:pt idx="3">
                  <c:v>13.3</c:v>
                </c:pt>
                <c:pt idx="4">
                  <c:v>12.3</c:v>
                </c:pt>
                <c:pt idx="5">
                  <c:v>11.3</c:v>
                </c:pt>
                <c:pt idx="6">
                  <c:v>10.3</c:v>
                </c:pt>
                <c:pt idx="7">
                  <c:v>9.3000000000000007</c:v>
                </c:pt>
                <c:pt idx="8">
                  <c:v>8.3000000000000007</c:v>
                </c:pt>
                <c:pt idx="9">
                  <c:v>7.8</c:v>
                </c:pt>
                <c:pt idx="10">
                  <c:v>7.3</c:v>
                </c:pt>
                <c:pt idx="11">
                  <c:v>6.8</c:v>
                </c:pt>
              </c:numCache>
            </c:numRef>
          </c:xVal>
          <c:yVal>
            <c:numRef>
              <c:f>Sheet2!$E$24:$E$35</c:f>
              <c:numCache>
                <c:formatCode>General</c:formatCode>
                <c:ptCount val="12"/>
                <c:pt idx="0">
                  <c:v>7.6596000000000002</c:v>
                </c:pt>
                <c:pt idx="1">
                  <c:v>11.115</c:v>
                </c:pt>
                <c:pt idx="2">
                  <c:v>15.256799999999998</c:v>
                </c:pt>
                <c:pt idx="3">
                  <c:v>23.961600000000001</c:v>
                </c:pt>
                <c:pt idx="4">
                  <c:v>30.536999999999999</c:v>
                </c:pt>
                <c:pt idx="5">
                  <c:v>39.624000000000002</c:v>
                </c:pt>
                <c:pt idx="6">
                  <c:v>51.402000000000001</c:v>
                </c:pt>
                <c:pt idx="7">
                  <c:v>70.98</c:v>
                </c:pt>
                <c:pt idx="8">
                  <c:v>101.08799999999999</c:v>
                </c:pt>
                <c:pt idx="9">
                  <c:v>123.00599999999999</c:v>
                </c:pt>
                <c:pt idx="10">
                  <c:v>150.072</c:v>
                </c:pt>
                <c:pt idx="11">
                  <c:v>189.22799999999998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67172664"/>
        <c:axId val="267174624"/>
      </c:scatterChart>
      <c:valAx>
        <c:axId val="26717266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 (cm)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67174624"/>
        <c:crosses val="autoZero"/>
        <c:crossBetween val="midCat"/>
      </c:valAx>
      <c:valAx>
        <c:axId val="267174624"/>
        <c:scaling>
          <c:orientation val="minMax"/>
          <c:max val="20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</a:t>
                </a:r>
                <a:r>
                  <a:rPr lang="en-US" baseline="0"/>
                  <a:t> (</a:t>
                </a:r>
                <a:r>
                  <a:rPr lang="en-US" baseline="0">
                    <a:latin typeface="Symbol" pitchFamily="18" charset="2"/>
                  </a:rPr>
                  <a:t>m</a:t>
                </a:r>
                <a:r>
                  <a:rPr lang="en-US" baseline="0"/>
                  <a:t>T)</a:t>
                </a:r>
                <a:endParaRPr 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67172664"/>
        <c:crosses val="autoZero"/>
        <c:crossBetween val="midCat"/>
      </c:valAx>
    </c:plotArea>
    <c:legend>
      <c:legendPos val="t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26585706846764395"/>
          <c:y val="1.5180268678802648E-2"/>
          <c:w val="0.61107832462825917"/>
          <c:h val="4.2673549842947037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640529308836395"/>
          <c:y val="0.14900663458734323"/>
          <c:w val="0.8117475940507437"/>
          <c:h val="0.62295312044327789"/>
        </c:manualLayout>
      </c:layout>
      <c:scatterChart>
        <c:scatterStyle val="lineMarker"/>
        <c:varyColors val="0"/>
        <c:ser>
          <c:idx val="0"/>
          <c:order val="0"/>
          <c:tx>
            <c:v> on dipole axis"</c:v>
          </c:tx>
          <c:spPr>
            <a:ln w="28575">
              <a:noFill/>
            </a:ln>
          </c:spPr>
          <c:marker>
            <c:symbol val="diamond"/>
            <c:size val="2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trendline>
            <c:trendlineType val="linear"/>
            <c:dispRSqr val="0"/>
            <c:dispEq val="1"/>
            <c:trendlineLbl>
              <c:layout>
                <c:manualLayout>
                  <c:x val="-0.12770078740157481"/>
                  <c:y val="-0.33767740688855613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 baseline="0"/>
                      <a:t>ln B = (-2.99) ln r - 15.96</a:t>
                    </a:r>
                    <a:endParaRPr lang="en-US"/>
                  </a:p>
                </c:rich>
              </c:tx>
              <c:numFmt formatCode="General" sourceLinked="0"/>
              <c:spPr>
                <a:solidFill>
                  <a:schemeClr val="bg1"/>
                </a:solidFill>
              </c:spPr>
            </c:trendlineLbl>
          </c:trendline>
          <c:xVal>
            <c:numRef>
              <c:f>Sheet2!$F$5:$F$21</c:f>
              <c:numCache>
                <c:formatCode>General</c:formatCode>
                <c:ptCount val="17"/>
                <c:pt idx="0">
                  <c:v>-1.3356012468043725</c:v>
                </c:pt>
                <c:pt idx="1">
                  <c:v>-1.4146938356415886</c:v>
                </c:pt>
                <c:pt idx="2">
                  <c:v>-1.5005835075220182</c:v>
                </c:pt>
                <c:pt idx="3">
                  <c:v>-1.5945492999403497</c:v>
                </c:pt>
                <c:pt idx="4">
                  <c:v>-1.6982691261407161</c:v>
                </c:pt>
                <c:pt idx="5">
                  <c:v>-1.8140050781753747</c:v>
                </c:pt>
                <c:pt idx="6">
                  <c:v>-1.8773173575897015</c:v>
                </c:pt>
                <c:pt idx="7">
                  <c:v>-1.9449106487222296</c:v>
                </c:pt>
                <c:pt idx="8">
                  <c:v>-2.0174061507603831</c:v>
                </c:pt>
                <c:pt idx="9">
                  <c:v>-2.0955709236097193</c:v>
                </c:pt>
                <c:pt idx="10">
                  <c:v>-2.1803674602697964</c:v>
                </c:pt>
                <c:pt idx="11">
                  <c:v>-2.2256240518579173</c:v>
                </c:pt>
                <c:pt idx="12">
                  <c:v>-2.2730262907525014</c:v>
                </c:pt>
                <c:pt idx="13">
                  <c:v>-2.322787800311565</c:v>
                </c:pt>
                <c:pt idx="14">
                  <c:v>-2.375155785828881</c:v>
                </c:pt>
                <c:pt idx="15">
                  <c:v>-2.4304184645039304</c:v>
                </c:pt>
                <c:pt idx="16">
                  <c:v>-2.488914671185539</c:v>
                </c:pt>
              </c:numCache>
            </c:numRef>
          </c:xVal>
          <c:yVal>
            <c:numRef>
              <c:f>Sheet2!$G$5:$G$21</c:f>
              <c:numCache>
                <c:formatCode>General</c:formatCode>
                <c:ptCount val="17"/>
                <c:pt idx="0">
                  <c:v>-12.027959933510274</c:v>
                </c:pt>
                <c:pt idx="1">
                  <c:v>-11.751436493415561</c:v>
                </c:pt>
                <c:pt idx="2">
                  <c:v>-11.389823267836245</c:v>
                </c:pt>
                <c:pt idx="3">
                  <c:v>-11.196073015218667</c:v>
                </c:pt>
                <c:pt idx="4">
                  <c:v>-10.878446072076127</c:v>
                </c:pt>
                <c:pt idx="5">
                  <c:v>-10.539967106339072</c:v>
                </c:pt>
                <c:pt idx="6">
                  <c:v>-10.326302298979405</c:v>
                </c:pt>
                <c:pt idx="7">
                  <c:v>-10.112728198681346</c:v>
                </c:pt>
                <c:pt idx="8">
                  <c:v>-9.912932011364127</c:v>
                </c:pt>
                <c:pt idx="9">
                  <c:v>-9.6769577410778531</c:v>
                </c:pt>
                <c:pt idx="10">
                  <c:v>-9.4263345411371802</c:v>
                </c:pt>
                <c:pt idx="11">
                  <c:v>-9.3086590728449625</c:v>
                </c:pt>
                <c:pt idx="12">
                  <c:v>-9.1557385567845984</c:v>
                </c:pt>
                <c:pt idx="13">
                  <c:v>-9.0173261856434852</c:v>
                </c:pt>
                <c:pt idx="14">
                  <c:v>-8.8490361596537888</c:v>
                </c:pt>
                <c:pt idx="15">
                  <c:v>-8.7045594513549265</c:v>
                </c:pt>
                <c:pt idx="16">
                  <c:v>-8.5381206510992342</c:v>
                </c:pt>
              </c:numCache>
            </c:numRef>
          </c:yVal>
          <c:smooth val="0"/>
        </c:ser>
        <c:ser>
          <c:idx val="1"/>
          <c:order val="1"/>
          <c:tx>
            <c:v> perpendicular to dipole axis"</c:v>
          </c:tx>
          <c:spPr>
            <a:ln w="28575">
              <a:noFill/>
            </a:ln>
          </c:spPr>
          <c:marker>
            <c:symbol val="square"/>
            <c:size val="2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trendline>
            <c:trendlineType val="linear"/>
            <c:dispRSqr val="0"/>
            <c:dispEq val="1"/>
            <c:trendlineLbl>
              <c:layout>
                <c:manualLayout>
                  <c:x val="-0.27984098862642171"/>
                  <c:y val="-0.16706181665942063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 baseline="0"/>
                      <a:t>ln B = -3.06 ln r - 16.80</a:t>
                    </a:r>
                    <a:endParaRPr lang="en-US"/>
                  </a:p>
                </c:rich>
              </c:tx>
              <c:numFmt formatCode="General" sourceLinked="0"/>
              <c:spPr>
                <a:solidFill>
                  <a:schemeClr val="bg1"/>
                </a:solidFill>
              </c:spPr>
            </c:trendlineLbl>
          </c:trendline>
          <c:xVal>
            <c:numRef>
              <c:f>Sheet2!$F$24:$F$35</c:f>
              <c:numCache>
                <c:formatCode>General</c:formatCode>
                <c:ptCount val="12"/>
                <c:pt idx="0">
                  <c:v>-1.6450650900772514</c:v>
                </c:pt>
                <c:pt idx="1">
                  <c:v>-1.754463684484358</c:v>
                </c:pt>
                <c:pt idx="2">
                  <c:v>-1.8773173575897015</c:v>
                </c:pt>
                <c:pt idx="3">
                  <c:v>-2.0174061507603831</c:v>
                </c:pt>
                <c:pt idx="4">
                  <c:v>-2.0955709236097193</c:v>
                </c:pt>
                <c:pt idx="5">
                  <c:v>-2.1803674602697964</c:v>
                </c:pt>
                <c:pt idx="6">
                  <c:v>-2.2730262907525014</c:v>
                </c:pt>
                <c:pt idx="7">
                  <c:v>-2.375155785828881</c:v>
                </c:pt>
                <c:pt idx="8">
                  <c:v>-2.488914671185539</c:v>
                </c:pt>
                <c:pt idx="9">
                  <c:v>-2.5510464522925451</c:v>
                </c:pt>
                <c:pt idx="10">
                  <c:v>-2.6172958378337459</c:v>
                </c:pt>
                <c:pt idx="11">
                  <c:v>-2.6882475738060303</c:v>
                </c:pt>
              </c:numCache>
            </c:numRef>
          </c:xVal>
          <c:yVal>
            <c:numRef>
              <c:f>Sheet2!$G$24:$G$35</c:f>
              <c:numCache>
                <c:formatCode>General</c:formatCode>
                <c:ptCount val="12"/>
                <c:pt idx="0">
                  <c:v>-11.7795507948964</c:v>
                </c:pt>
                <c:pt idx="1">
                  <c:v>-11.407215010548114</c:v>
                </c:pt>
                <c:pt idx="2">
                  <c:v>-11.090485252656103</c:v>
                </c:pt>
                <c:pt idx="3">
                  <c:v>-10.639058008983302</c:v>
                </c:pt>
                <c:pt idx="4">
                  <c:v>-10.396571494825961</c:v>
                </c:pt>
                <c:pt idx="5">
                  <c:v>-10.136075562678338</c:v>
                </c:pt>
                <c:pt idx="6">
                  <c:v>-9.8758334757543125</c:v>
                </c:pt>
                <c:pt idx="7">
                  <c:v>-9.5531124107459231</c:v>
                </c:pt>
                <c:pt idx="8">
                  <c:v>-9.1995191333445998</c:v>
                </c:pt>
                <c:pt idx="9">
                  <c:v>-9.0032774232937811</c:v>
                </c:pt>
                <c:pt idx="10">
                  <c:v>-8.8043953790311669</c:v>
                </c:pt>
                <c:pt idx="11">
                  <c:v>-8.5725579207528249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67171488"/>
        <c:axId val="267173056"/>
      </c:scatterChart>
      <c:valAx>
        <c:axId val="267171488"/>
        <c:scaling>
          <c:orientation val="minMax"/>
          <c:max val="-1.2"/>
          <c:min val="-2.7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ln r (m)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low"/>
        <c:crossAx val="267173056"/>
        <c:crosses val="autoZero"/>
        <c:crossBetween val="midCat"/>
      </c:valAx>
      <c:valAx>
        <c:axId val="267173056"/>
        <c:scaling>
          <c:orientation val="minMax"/>
          <c:max val="-8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ln</a:t>
                </a:r>
                <a:r>
                  <a:rPr lang="en-US" baseline="0"/>
                  <a:t> B (T)</a:t>
                </a:r>
                <a:endParaRPr 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low"/>
        <c:crossAx val="267171488"/>
        <c:crosses val="autoZero"/>
        <c:crossBetween val="midCat"/>
        <c:majorUnit val="1"/>
      </c:valAx>
    </c:plotArea>
    <c:legend>
      <c:legendPos val="t"/>
      <c:legendEntry>
        <c:idx val="2"/>
        <c:delete val="1"/>
      </c:legendEntry>
      <c:legendEntry>
        <c:idx val="3"/>
        <c:delete val="1"/>
      </c:legendEntry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295275</xdr:colOff>
      <xdr:row>20</xdr:row>
      <xdr:rowOff>171450</xdr:rowOff>
    </xdr:from>
    <xdr:to>
      <xdr:col>15</xdr:col>
      <xdr:colOff>600075</xdr:colOff>
      <xdr:row>35</xdr:row>
      <xdr:rowOff>57150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133350</xdr:colOff>
      <xdr:row>3</xdr:row>
      <xdr:rowOff>104775</xdr:rowOff>
    </xdr:from>
    <xdr:to>
      <xdr:col>15</xdr:col>
      <xdr:colOff>438150</xdr:colOff>
      <xdr:row>17</xdr:row>
      <xdr:rowOff>180975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304800</xdr:colOff>
      <xdr:row>1</xdr:row>
      <xdr:rowOff>95250</xdr:rowOff>
    </xdr:from>
    <xdr:to>
      <xdr:col>17</xdr:col>
      <xdr:colOff>0</xdr:colOff>
      <xdr:row>15</xdr:row>
      <xdr:rowOff>171450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495300</xdr:colOff>
      <xdr:row>5</xdr:row>
      <xdr:rowOff>1</xdr:rowOff>
    </xdr:from>
    <xdr:to>
      <xdr:col>20</xdr:col>
      <xdr:colOff>371475</xdr:colOff>
      <xdr:row>31</xdr:row>
      <xdr:rowOff>66675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476250</xdr:colOff>
      <xdr:row>12</xdr:row>
      <xdr:rowOff>104775</xdr:rowOff>
    </xdr:from>
    <xdr:to>
      <xdr:col>20</xdr:col>
      <xdr:colOff>171450</xdr:colOff>
      <xdr:row>26</xdr:row>
      <xdr:rowOff>180975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8"/>
  <sheetViews>
    <sheetView topLeftCell="A2" workbookViewId="0">
      <selection activeCell="C6" sqref="C6:C36"/>
    </sheetView>
  </sheetViews>
  <sheetFormatPr defaultRowHeight="15" x14ac:dyDescent="0.25"/>
  <sheetData>
    <row r="2" spans="1:7" x14ac:dyDescent="0.25">
      <c r="G2">
        <v>-0.3</v>
      </c>
    </row>
    <row r="3" spans="1:7" x14ac:dyDescent="0.25">
      <c r="B3" t="s">
        <v>0</v>
      </c>
      <c r="C3" t="s">
        <v>1</v>
      </c>
      <c r="D3" t="s">
        <v>2</v>
      </c>
      <c r="E3" t="s">
        <v>3</v>
      </c>
    </row>
    <row r="6" spans="1:7" x14ac:dyDescent="0.25">
      <c r="A6">
        <f>B6-$G$2</f>
        <v>26.3</v>
      </c>
      <c r="B6">
        <v>26</v>
      </c>
      <c r="C6">
        <v>7.66</v>
      </c>
      <c r="D6">
        <f t="shared" ref="D6:D22" si="0">LN((B6-$G$2)/100)</f>
        <v>-1.3356012468043725</v>
      </c>
      <c r="E6">
        <f t="shared" ref="E6:E22" si="1">LN(C6/1000)</f>
        <v>-4.8717432952296367</v>
      </c>
    </row>
    <row r="7" spans="1:7" x14ac:dyDescent="0.25">
      <c r="A7">
        <f t="shared" ref="A7:A22" si="2">B7-$G$2</f>
        <v>24.3</v>
      </c>
      <c r="B7">
        <v>24</v>
      </c>
      <c r="C7">
        <v>10.1</v>
      </c>
      <c r="D7">
        <f t="shared" si="0"/>
        <v>-1.4146938356415886</v>
      </c>
      <c r="E7">
        <f t="shared" si="1"/>
        <v>-4.595219855134923</v>
      </c>
    </row>
    <row r="8" spans="1:7" x14ac:dyDescent="0.25">
      <c r="A8">
        <f t="shared" si="2"/>
        <v>22.3</v>
      </c>
      <c r="B8">
        <v>22</v>
      </c>
      <c r="C8">
        <v>14.5</v>
      </c>
      <c r="D8">
        <f t="shared" si="0"/>
        <v>-1.5005835075220182</v>
      </c>
      <c r="E8">
        <f t="shared" si="1"/>
        <v>-4.2336066295556085</v>
      </c>
    </row>
    <row r="9" spans="1:7" x14ac:dyDescent="0.25">
      <c r="A9">
        <f t="shared" si="2"/>
        <v>20.3</v>
      </c>
      <c r="B9">
        <v>20</v>
      </c>
      <c r="C9">
        <v>17.600000000000001</v>
      </c>
      <c r="D9">
        <f t="shared" si="0"/>
        <v>-1.5945492999403497</v>
      </c>
      <c r="E9">
        <f t="shared" si="1"/>
        <v>-4.0398563769380305</v>
      </c>
    </row>
    <row r="10" spans="1:7" x14ac:dyDescent="0.25">
      <c r="A10">
        <f t="shared" si="2"/>
        <v>18.3</v>
      </c>
      <c r="B10">
        <v>18</v>
      </c>
      <c r="C10">
        <v>24.18</v>
      </c>
      <c r="D10">
        <f t="shared" si="0"/>
        <v>-1.6982691261407161</v>
      </c>
      <c r="E10">
        <f t="shared" si="1"/>
        <v>-3.7222294337954906</v>
      </c>
    </row>
    <row r="11" spans="1:7" x14ac:dyDescent="0.25">
      <c r="A11">
        <f t="shared" si="2"/>
        <v>16.3</v>
      </c>
      <c r="B11">
        <v>16</v>
      </c>
      <c r="C11">
        <v>33.92</v>
      </c>
      <c r="D11">
        <f t="shared" si="0"/>
        <v>-1.8140050781753747</v>
      </c>
      <c r="E11">
        <f t="shared" si="1"/>
        <v>-3.3837504680584347</v>
      </c>
    </row>
    <row r="12" spans="1:7" x14ac:dyDescent="0.25">
      <c r="A12">
        <f t="shared" si="2"/>
        <v>15.3</v>
      </c>
      <c r="B12">
        <v>15</v>
      </c>
      <c r="C12">
        <v>42</v>
      </c>
      <c r="D12">
        <f t="shared" si="0"/>
        <v>-1.8773173575897015</v>
      </c>
      <c r="E12">
        <f t="shared" si="1"/>
        <v>-3.1700856606987688</v>
      </c>
    </row>
    <row r="13" spans="1:7" x14ac:dyDescent="0.25">
      <c r="A13">
        <f t="shared" si="2"/>
        <v>14.3</v>
      </c>
      <c r="B13">
        <v>14</v>
      </c>
      <c r="C13">
        <v>52</v>
      </c>
      <c r="D13">
        <f t="shared" si="0"/>
        <v>-1.9449106487222296</v>
      </c>
      <c r="E13">
        <f t="shared" si="1"/>
        <v>-2.9565115604007097</v>
      </c>
    </row>
    <row r="14" spans="1:7" x14ac:dyDescent="0.25">
      <c r="A14">
        <f t="shared" si="2"/>
        <v>13.3</v>
      </c>
      <c r="B14">
        <v>13</v>
      </c>
      <c r="C14">
        <v>63.5</v>
      </c>
      <c r="D14">
        <f t="shared" si="0"/>
        <v>-2.0174061507603831</v>
      </c>
      <c r="E14">
        <f t="shared" si="1"/>
        <v>-2.756715373083491</v>
      </c>
    </row>
    <row r="15" spans="1:7" x14ac:dyDescent="0.25">
      <c r="A15">
        <f t="shared" si="2"/>
        <v>12.3</v>
      </c>
      <c r="B15">
        <v>12</v>
      </c>
      <c r="C15">
        <v>80.400000000000006</v>
      </c>
      <c r="D15">
        <f t="shared" si="0"/>
        <v>-2.0955709236097193</v>
      </c>
      <c r="E15">
        <f t="shared" si="1"/>
        <v>-2.5207411027972162</v>
      </c>
    </row>
    <row r="16" spans="1:7" x14ac:dyDescent="0.25">
      <c r="A16">
        <f t="shared" si="2"/>
        <v>11.3</v>
      </c>
      <c r="B16">
        <v>11</v>
      </c>
      <c r="C16">
        <v>103.3</v>
      </c>
      <c r="D16">
        <f t="shared" si="0"/>
        <v>-2.1803674602697964</v>
      </c>
      <c r="E16">
        <f t="shared" si="1"/>
        <v>-2.2701179028565441</v>
      </c>
    </row>
    <row r="17" spans="1:7" x14ac:dyDescent="0.25">
      <c r="A17">
        <f t="shared" si="2"/>
        <v>10.8</v>
      </c>
      <c r="B17">
        <v>10.5</v>
      </c>
      <c r="C17">
        <v>116.2</v>
      </c>
      <c r="D17">
        <f t="shared" si="0"/>
        <v>-2.2256240518579173</v>
      </c>
      <c r="E17">
        <f t="shared" si="1"/>
        <v>-2.152442434564326</v>
      </c>
    </row>
    <row r="18" spans="1:7" x14ac:dyDescent="0.25">
      <c r="A18">
        <f t="shared" si="2"/>
        <v>10.3</v>
      </c>
      <c r="B18">
        <v>10</v>
      </c>
      <c r="C18">
        <v>135.4</v>
      </c>
      <c r="D18">
        <f t="shared" si="0"/>
        <v>-2.2730262907525014</v>
      </c>
      <c r="E18">
        <f t="shared" si="1"/>
        <v>-1.9995219185039625</v>
      </c>
    </row>
    <row r="19" spans="1:7" x14ac:dyDescent="0.25">
      <c r="A19">
        <f t="shared" si="2"/>
        <v>9.8000000000000007</v>
      </c>
      <c r="B19">
        <v>9.5</v>
      </c>
      <c r="C19">
        <v>155.5</v>
      </c>
      <c r="D19">
        <f t="shared" si="0"/>
        <v>-2.322787800311565</v>
      </c>
      <c r="E19">
        <f t="shared" si="1"/>
        <v>-1.8611095473628483</v>
      </c>
    </row>
    <row r="20" spans="1:7" x14ac:dyDescent="0.25">
      <c r="A20">
        <f t="shared" si="2"/>
        <v>9.3000000000000007</v>
      </c>
      <c r="B20">
        <v>9</v>
      </c>
      <c r="C20">
        <v>184</v>
      </c>
      <c r="D20">
        <f t="shared" si="0"/>
        <v>-2.375155785828881</v>
      </c>
      <c r="E20">
        <f t="shared" si="1"/>
        <v>-1.6928195213731514</v>
      </c>
    </row>
    <row r="21" spans="1:7" x14ac:dyDescent="0.25">
      <c r="A21">
        <f t="shared" si="2"/>
        <v>8.8000000000000007</v>
      </c>
      <c r="B21">
        <v>8.5</v>
      </c>
      <c r="C21">
        <v>212.6</v>
      </c>
      <c r="D21">
        <f t="shared" si="0"/>
        <v>-2.4304184645039304</v>
      </c>
      <c r="E21">
        <f t="shared" si="1"/>
        <v>-1.5483428130742896</v>
      </c>
    </row>
    <row r="22" spans="1:7" x14ac:dyDescent="0.25">
      <c r="A22">
        <f t="shared" si="2"/>
        <v>8.3000000000000007</v>
      </c>
      <c r="B22">
        <v>8</v>
      </c>
      <c r="C22">
        <v>251.1</v>
      </c>
      <c r="D22">
        <f t="shared" si="0"/>
        <v>-2.488914671185539</v>
      </c>
      <c r="E22">
        <f t="shared" si="1"/>
        <v>-1.3819040128185978</v>
      </c>
    </row>
    <row r="24" spans="1:7" x14ac:dyDescent="0.25">
      <c r="G24">
        <v>0.7</v>
      </c>
    </row>
    <row r="25" spans="1:7" x14ac:dyDescent="0.25">
      <c r="A25">
        <f>B25-$G$24</f>
        <v>19.3</v>
      </c>
      <c r="B25">
        <v>20</v>
      </c>
      <c r="C25">
        <v>9.82</v>
      </c>
      <c r="D25">
        <f>LN((B25-$G$24)/100)</f>
        <v>-1.6450650900772514</v>
      </c>
      <c r="E25">
        <f>LN(C25/1000)</f>
        <v>-4.6233341566157629</v>
      </c>
    </row>
    <row r="26" spans="1:7" x14ac:dyDescent="0.25">
      <c r="A26">
        <f t="shared" ref="A26:A36" si="3">B26-$G$24</f>
        <v>17.3</v>
      </c>
      <c r="B26">
        <v>18</v>
      </c>
      <c r="C26">
        <v>14.25</v>
      </c>
      <c r="D26">
        <f t="shared" ref="D26:D36" si="4">LN((B26-$G$24)/100)</f>
        <v>-1.754463684484358</v>
      </c>
      <c r="E26">
        <f t="shared" ref="E26:E36" si="5">LN(C26/1000)</f>
        <v>-4.2509983722674773</v>
      </c>
    </row>
    <row r="27" spans="1:7" x14ac:dyDescent="0.25">
      <c r="A27">
        <f t="shared" si="3"/>
        <v>15.3</v>
      </c>
      <c r="B27">
        <v>16</v>
      </c>
      <c r="C27">
        <v>19.559999999999999</v>
      </c>
      <c r="D27">
        <f t="shared" si="4"/>
        <v>-1.8773173575897015</v>
      </c>
      <c r="E27">
        <f t="shared" si="5"/>
        <v>-3.9342686143754659</v>
      </c>
    </row>
    <row r="28" spans="1:7" x14ac:dyDescent="0.25">
      <c r="A28">
        <f t="shared" si="3"/>
        <v>13.3</v>
      </c>
      <c r="B28">
        <v>14</v>
      </c>
      <c r="C28">
        <v>30.72</v>
      </c>
      <c r="D28">
        <f t="shared" si="4"/>
        <v>-2.0174061507603831</v>
      </c>
      <c r="E28">
        <f t="shared" si="5"/>
        <v>-3.4828413707026655</v>
      </c>
    </row>
    <row r="29" spans="1:7" x14ac:dyDescent="0.25">
      <c r="A29">
        <f t="shared" si="3"/>
        <v>12.3</v>
      </c>
      <c r="B29">
        <v>13</v>
      </c>
      <c r="C29">
        <v>39.15</v>
      </c>
      <c r="D29">
        <f t="shared" si="4"/>
        <v>-2.0955709236097193</v>
      </c>
      <c r="E29">
        <f t="shared" si="5"/>
        <v>-3.2403548565453248</v>
      </c>
    </row>
    <row r="30" spans="1:7" x14ac:dyDescent="0.25">
      <c r="A30">
        <f t="shared" si="3"/>
        <v>11.3</v>
      </c>
      <c r="B30">
        <v>12</v>
      </c>
      <c r="C30">
        <v>50.8</v>
      </c>
      <c r="D30">
        <f t="shared" si="4"/>
        <v>-2.1803674602697964</v>
      </c>
      <c r="E30">
        <f t="shared" si="5"/>
        <v>-2.9798589243977007</v>
      </c>
    </row>
    <row r="31" spans="1:7" x14ac:dyDescent="0.25">
      <c r="A31">
        <f t="shared" si="3"/>
        <v>10.3</v>
      </c>
      <c r="B31">
        <v>11</v>
      </c>
      <c r="C31">
        <v>65.900000000000006</v>
      </c>
      <c r="D31">
        <f t="shared" si="4"/>
        <v>-2.2730262907525014</v>
      </c>
      <c r="E31">
        <f t="shared" si="5"/>
        <v>-2.7196168374736756</v>
      </c>
    </row>
    <row r="32" spans="1:7" x14ac:dyDescent="0.25">
      <c r="A32">
        <f t="shared" si="3"/>
        <v>9.3000000000000007</v>
      </c>
      <c r="B32">
        <v>10</v>
      </c>
      <c r="C32">
        <v>91</v>
      </c>
      <c r="D32">
        <f t="shared" si="4"/>
        <v>-2.375155785828881</v>
      </c>
      <c r="E32">
        <f t="shared" si="5"/>
        <v>-2.3968957724652871</v>
      </c>
    </row>
    <row r="33" spans="1:8" x14ac:dyDescent="0.25">
      <c r="A33">
        <f t="shared" si="3"/>
        <v>8.3000000000000007</v>
      </c>
      <c r="B33">
        <v>9</v>
      </c>
      <c r="C33">
        <v>129.6</v>
      </c>
      <c r="D33">
        <f t="shared" si="4"/>
        <v>-2.488914671185539</v>
      </c>
      <c r="E33">
        <f t="shared" si="5"/>
        <v>-2.0433024950639629</v>
      </c>
    </row>
    <row r="34" spans="1:8" x14ac:dyDescent="0.25">
      <c r="A34">
        <f t="shared" si="3"/>
        <v>7.8</v>
      </c>
      <c r="B34">
        <v>8.5</v>
      </c>
      <c r="C34">
        <v>157.69999999999999</v>
      </c>
      <c r="D34">
        <f t="shared" si="4"/>
        <v>-2.5510464522925451</v>
      </c>
      <c r="E34">
        <f t="shared" si="5"/>
        <v>-1.8470607850131444</v>
      </c>
      <c r="G34">
        <f>EXP(9.5816-8.803)</f>
        <v>2.1784203411720111</v>
      </c>
    </row>
    <row r="35" spans="1:8" x14ac:dyDescent="0.25">
      <c r="A35">
        <f t="shared" si="3"/>
        <v>7.3</v>
      </c>
      <c r="B35">
        <v>8</v>
      </c>
      <c r="C35">
        <v>192.4</v>
      </c>
      <c r="D35">
        <f t="shared" si="4"/>
        <v>-2.6172958378337459</v>
      </c>
      <c r="E35">
        <f t="shared" si="5"/>
        <v>-1.6481787407505308</v>
      </c>
    </row>
    <row r="36" spans="1:8" x14ac:dyDescent="0.25">
      <c r="A36">
        <f t="shared" si="3"/>
        <v>6.8</v>
      </c>
      <c r="B36">
        <v>7.5</v>
      </c>
      <c r="C36">
        <v>242.6</v>
      </c>
      <c r="D36">
        <f t="shared" si="4"/>
        <v>-2.6882475738060303</v>
      </c>
      <c r="E36">
        <f t="shared" si="5"/>
        <v>-1.4163412824721873</v>
      </c>
    </row>
    <row r="38" spans="1:8" x14ac:dyDescent="0.25">
      <c r="H38">
        <f>149/690</f>
        <v>0.21594202898550724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35"/>
  <sheetViews>
    <sheetView tabSelected="1" workbookViewId="0">
      <selection activeCell="I28" sqref="I28"/>
    </sheetView>
  </sheetViews>
  <sheetFormatPr defaultRowHeight="15" x14ac:dyDescent="0.25"/>
  <cols>
    <col min="3" max="3" width="12.5703125" bestFit="1" customWidth="1"/>
  </cols>
  <sheetData>
    <row r="3" spans="2:7" x14ac:dyDescent="0.25">
      <c r="B3" t="s">
        <v>8</v>
      </c>
    </row>
    <row r="4" spans="2:7" x14ac:dyDescent="0.25">
      <c r="B4" s="2" t="s">
        <v>4</v>
      </c>
      <c r="C4" s="2" t="s">
        <v>5</v>
      </c>
      <c r="D4" s="2" t="s">
        <v>1</v>
      </c>
      <c r="E4" s="2" t="s">
        <v>10</v>
      </c>
      <c r="F4" s="2" t="s">
        <v>7</v>
      </c>
      <c r="G4" s="2" t="s">
        <v>6</v>
      </c>
    </row>
    <row r="5" spans="2:7" x14ac:dyDescent="0.25">
      <c r="B5" s="2">
        <v>26.3</v>
      </c>
      <c r="C5" s="3">
        <f>1000000/B5^3</f>
        <v>54.970888242150281</v>
      </c>
      <c r="D5" s="2">
        <v>7.66</v>
      </c>
      <c r="E5" s="2">
        <f>0.00078*D5*1000</f>
        <v>5.9748000000000001</v>
      </c>
      <c r="F5" s="2">
        <f>LN(B5/100)</f>
        <v>-1.3356012468043725</v>
      </c>
      <c r="G5" s="2">
        <f>LN(E5/1000000)</f>
        <v>-12.027959933510274</v>
      </c>
    </row>
    <row r="6" spans="2:7" x14ac:dyDescent="0.25">
      <c r="B6" s="2">
        <v>24.3</v>
      </c>
      <c r="C6" s="3">
        <f t="shared" ref="C6:C35" si="0">1000000/B6^3</f>
        <v>69.691719376256316</v>
      </c>
      <c r="D6" s="2">
        <v>10.1</v>
      </c>
      <c r="E6" s="2">
        <f t="shared" ref="E6:E35" si="1">0.00078*D6*1000</f>
        <v>7.8779999999999992</v>
      </c>
      <c r="F6" s="2">
        <f t="shared" ref="F6:F21" si="2">LN(B6/100)</f>
        <v>-1.4146938356415886</v>
      </c>
      <c r="G6" s="2">
        <f t="shared" ref="G6:G21" si="3">LN(E6/1000000)</f>
        <v>-11.751436493415561</v>
      </c>
    </row>
    <row r="7" spans="2:7" x14ac:dyDescent="0.25">
      <c r="B7" s="2">
        <v>22.3</v>
      </c>
      <c r="C7" s="3">
        <f t="shared" si="0"/>
        <v>90.17484632177252</v>
      </c>
      <c r="D7" s="2">
        <v>14.5</v>
      </c>
      <c r="E7" s="2">
        <f t="shared" si="1"/>
        <v>11.31</v>
      </c>
      <c r="F7" s="2">
        <f t="shared" si="2"/>
        <v>-1.5005835075220182</v>
      </c>
      <c r="G7" s="2">
        <f t="shared" si="3"/>
        <v>-11.389823267836245</v>
      </c>
    </row>
    <row r="8" spans="2:7" x14ac:dyDescent="0.25">
      <c r="B8" s="2">
        <v>20.3</v>
      </c>
      <c r="C8" s="3">
        <f t="shared" si="0"/>
        <v>119.53962421762807</v>
      </c>
      <c r="D8" s="2">
        <v>17.600000000000001</v>
      </c>
      <c r="E8" s="2">
        <f t="shared" si="1"/>
        <v>13.728</v>
      </c>
      <c r="F8" s="2">
        <f t="shared" si="2"/>
        <v>-1.5945492999403497</v>
      </c>
      <c r="G8" s="2">
        <f t="shared" si="3"/>
        <v>-11.196073015218667</v>
      </c>
    </row>
    <row r="9" spans="2:7" x14ac:dyDescent="0.25">
      <c r="B9" s="2">
        <v>18.3</v>
      </c>
      <c r="C9" s="3">
        <f t="shared" si="0"/>
        <v>163.17241106981214</v>
      </c>
      <c r="D9" s="2">
        <v>24.18</v>
      </c>
      <c r="E9" s="2">
        <f t="shared" si="1"/>
        <v>18.860399999999998</v>
      </c>
      <c r="F9" s="2">
        <f t="shared" si="2"/>
        <v>-1.6982691261407161</v>
      </c>
      <c r="G9" s="2">
        <f t="shared" si="3"/>
        <v>-10.878446072076127</v>
      </c>
    </row>
    <row r="10" spans="2:7" x14ac:dyDescent="0.25">
      <c r="B10" s="2">
        <v>16.3</v>
      </c>
      <c r="C10" s="3">
        <f t="shared" si="0"/>
        <v>230.90704675198066</v>
      </c>
      <c r="D10" s="2">
        <v>33.92</v>
      </c>
      <c r="E10" s="2">
        <f t="shared" si="1"/>
        <v>26.457600000000003</v>
      </c>
      <c r="F10" s="2">
        <f t="shared" si="2"/>
        <v>-1.8140050781753747</v>
      </c>
      <c r="G10" s="2">
        <f t="shared" si="3"/>
        <v>-10.539967106339072</v>
      </c>
    </row>
    <row r="11" spans="2:7" x14ac:dyDescent="0.25">
      <c r="B11" s="2">
        <v>15.3</v>
      </c>
      <c r="C11" s="3">
        <f t="shared" si="0"/>
        <v>279.20661764356868</v>
      </c>
      <c r="D11" s="2">
        <v>42</v>
      </c>
      <c r="E11" s="2">
        <f t="shared" si="1"/>
        <v>32.76</v>
      </c>
      <c r="F11" s="2">
        <f t="shared" si="2"/>
        <v>-1.8773173575897015</v>
      </c>
      <c r="G11" s="2">
        <f t="shared" si="3"/>
        <v>-10.326302298979405</v>
      </c>
    </row>
    <row r="12" spans="2:7" x14ac:dyDescent="0.25">
      <c r="B12" s="2">
        <v>14.3</v>
      </c>
      <c r="C12" s="3">
        <f t="shared" si="0"/>
        <v>341.97305457513778</v>
      </c>
      <c r="D12" s="2">
        <v>52</v>
      </c>
      <c r="E12" s="2">
        <f t="shared" si="1"/>
        <v>40.56</v>
      </c>
      <c r="F12" s="2">
        <f t="shared" si="2"/>
        <v>-1.9449106487222296</v>
      </c>
      <c r="G12" s="2">
        <f t="shared" si="3"/>
        <v>-10.112728198681346</v>
      </c>
    </row>
    <row r="13" spans="2:7" x14ac:dyDescent="0.25">
      <c r="B13" s="2">
        <v>13.3</v>
      </c>
      <c r="C13" s="3">
        <f t="shared" si="0"/>
        <v>425.05494897852918</v>
      </c>
      <c r="D13" s="2">
        <v>63.5</v>
      </c>
      <c r="E13" s="2">
        <f t="shared" si="1"/>
        <v>49.53</v>
      </c>
      <c r="F13" s="2">
        <f t="shared" si="2"/>
        <v>-2.0174061507603831</v>
      </c>
      <c r="G13" s="2">
        <f t="shared" si="3"/>
        <v>-9.912932011364127</v>
      </c>
    </row>
    <row r="14" spans="2:7" x14ac:dyDescent="0.25">
      <c r="B14" s="2">
        <v>12.3</v>
      </c>
      <c r="C14" s="3">
        <f t="shared" si="0"/>
        <v>537.38391835633593</v>
      </c>
      <c r="D14" s="2">
        <v>80.400000000000006</v>
      </c>
      <c r="E14" s="2">
        <f t="shared" si="1"/>
        <v>62.712000000000003</v>
      </c>
      <c r="F14" s="2">
        <f t="shared" si="2"/>
        <v>-2.0955709236097193</v>
      </c>
      <c r="G14" s="2">
        <f t="shared" si="3"/>
        <v>-9.6769577410778531</v>
      </c>
    </row>
    <row r="15" spans="2:7" x14ac:dyDescent="0.25">
      <c r="B15" s="2">
        <v>11.3</v>
      </c>
      <c r="C15" s="3">
        <f t="shared" si="0"/>
        <v>693.05016227769545</v>
      </c>
      <c r="D15" s="2">
        <v>103.3</v>
      </c>
      <c r="E15" s="2">
        <f t="shared" si="1"/>
        <v>80.573999999999998</v>
      </c>
      <c r="F15" s="2">
        <f t="shared" si="2"/>
        <v>-2.1803674602697964</v>
      </c>
      <c r="G15" s="2">
        <f t="shared" si="3"/>
        <v>-9.4263345411371802</v>
      </c>
    </row>
    <row r="16" spans="2:7" x14ac:dyDescent="0.25">
      <c r="B16" s="2">
        <v>10.8</v>
      </c>
      <c r="C16" s="3">
        <f t="shared" si="0"/>
        <v>793.83224102016959</v>
      </c>
      <c r="D16" s="2">
        <v>116.2</v>
      </c>
      <c r="E16" s="2">
        <f t="shared" si="1"/>
        <v>90.635999999999996</v>
      </c>
      <c r="F16" s="2">
        <f t="shared" si="2"/>
        <v>-2.2256240518579173</v>
      </c>
      <c r="G16" s="2">
        <f t="shared" si="3"/>
        <v>-9.3086590728449625</v>
      </c>
    </row>
    <row r="17" spans="2:7" x14ac:dyDescent="0.25">
      <c r="B17" s="2">
        <v>10.3</v>
      </c>
      <c r="C17" s="3">
        <f t="shared" si="0"/>
        <v>915.1416593531593</v>
      </c>
      <c r="D17" s="2">
        <v>135.4</v>
      </c>
      <c r="E17" s="2">
        <f t="shared" si="1"/>
        <v>105.61199999999999</v>
      </c>
      <c r="F17" s="2">
        <f t="shared" si="2"/>
        <v>-2.2730262907525014</v>
      </c>
      <c r="G17" s="2">
        <f t="shared" si="3"/>
        <v>-9.1557385567845984</v>
      </c>
    </row>
    <row r="18" spans="2:7" x14ac:dyDescent="0.25">
      <c r="B18" s="2">
        <v>9.8000000000000007</v>
      </c>
      <c r="C18" s="3">
        <f t="shared" si="0"/>
        <v>1062.4824690392606</v>
      </c>
      <c r="D18" s="2">
        <v>155.5</v>
      </c>
      <c r="E18" s="2">
        <f t="shared" si="1"/>
        <v>121.28999999999999</v>
      </c>
      <c r="F18" s="2">
        <f t="shared" si="2"/>
        <v>-2.322787800311565</v>
      </c>
      <c r="G18" s="2">
        <f t="shared" si="3"/>
        <v>-9.0173261856434852</v>
      </c>
    </row>
    <row r="19" spans="2:7" x14ac:dyDescent="0.25">
      <c r="B19" s="2">
        <v>9.3000000000000007</v>
      </c>
      <c r="C19" s="3">
        <f t="shared" si="0"/>
        <v>1243.2290637117594</v>
      </c>
      <c r="D19" s="2">
        <v>184</v>
      </c>
      <c r="E19" s="2">
        <f t="shared" si="1"/>
        <v>143.52000000000001</v>
      </c>
      <c r="F19" s="2">
        <f t="shared" si="2"/>
        <v>-2.375155785828881</v>
      </c>
      <c r="G19" s="2">
        <f t="shared" si="3"/>
        <v>-8.8490361596537888</v>
      </c>
    </row>
    <row r="20" spans="2:7" x14ac:dyDescent="0.25">
      <c r="B20" s="2">
        <v>8.8000000000000007</v>
      </c>
      <c r="C20" s="3">
        <f t="shared" si="0"/>
        <v>1467.4117205108937</v>
      </c>
      <c r="D20" s="2">
        <v>212.6</v>
      </c>
      <c r="E20" s="2">
        <f t="shared" si="1"/>
        <v>165.828</v>
      </c>
      <c r="F20" s="2">
        <f t="shared" si="2"/>
        <v>-2.4304184645039304</v>
      </c>
      <c r="G20" s="2">
        <f t="shared" si="3"/>
        <v>-8.7045594513549265</v>
      </c>
    </row>
    <row r="21" spans="2:7" x14ac:dyDescent="0.25">
      <c r="B21" s="2">
        <v>8.3000000000000007</v>
      </c>
      <c r="C21" s="3">
        <f t="shared" si="0"/>
        <v>1748.9030005928776</v>
      </c>
      <c r="D21" s="2">
        <v>251.1</v>
      </c>
      <c r="E21" s="2">
        <f t="shared" si="1"/>
        <v>195.858</v>
      </c>
      <c r="F21" s="2">
        <f t="shared" si="2"/>
        <v>-2.488914671185539</v>
      </c>
      <c r="G21" s="2">
        <f t="shared" si="3"/>
        <v>-8.5381206510992342</v>
      </c>
    </row>
    <row r="22" spans="2:7" ht="43.5" customHeight="1" x14ac:dyDescent="0.25">
      <c r="B22" t="s">
        <v>9</v>
      </c>
      <c r="C22" s="1"/>
    </row>
    <row r="23" spans="2:7" x14ac:dyDescent="0.25">
      <c r="B23" s="2" t="s">
        <v>4</v>
      </c>
      <c r="C23" s="2" t="s">
        <v>5</v>
      </c>
      <c r="D23" s="2" t="s">
        <v>1</v>
      </c>
      <c r="E23" s="2" t="s">
        <v>10</v>
      </c>
      <c r="F23" s="2" t="s">
        <v>7</v>
      </c>
      <c r="G23" s="2" t="s">
        <v>6</v>
      </c>
    </row>
    <row r="24" spans="2:7" x14ac:dyDescent="0.25">
      <c r="B24" s="2">
        <v>19.3</v>
      </c>
      <c r="C24" s="3">
        <f t="shared" si="0"/>
        <v>139.10030202848577</v>
      </c>
      <c r="D24" s="2">
        <v>9.82</v>
      </c>
      <c r="E24" s="2">
        <f t="shared" si="1"/>
        <v>7.6596000000000002</v>
      </c>
      <c r="F24" s="2">
        <f t="shared" ref="F24:F35" si="4">LN(B24/100)</f>
        <v>-1.6450650900772514</v>
      </c>
      <c r="G24" s="2">
        <f>LN(E24/1000000)</f>
        <v>-11.7795507948964</v>
      </c>
    </row>
    <row r="25" spans="2:7" x14ac:dyDescent="0.25">
      <c r="B25" s="2">
        <v>17.3</v>
      </c>
      <c r="C25" s="3">
        <f t="shared" si="0"/>
        <v>193.13531427074903</v>
      </c>
      <c r="D25" s="2">
        <v>14.25</v>
      </c>
      <c r="E25" s="2">
        <f t="shared" si="1"/>
        <v>11.115</v>
      </c>
      <c r="F25" s="2">
        <f t="shared" si="4"/>
        <v>-1.754463684484358</v>
      </c>
      <c r="G25" s="2">
        <f t="shared" ref="G25:G35" si="5">LN(E25/1000000)</f>
        <v>-11.407215010548114</v>
      </c>
    </row>
    <row r="26" spans="2:7" x14ac:dyDescent="0.25">
      <c r="B26" s="2">
        <v>15.3</v>
      </c>
      <c r="C26" s="3">
        <f t="shared" si="0"/>
        <v>279.20661764356868</v>
      </c>
      <c r="D26" s="2">
        <v>19.559999999999999</v>
      </c>
      <c r="E26" s="2">
        <f t="shared" si="1"/>
        <v>15.256799999999998</v>
      </c>
      <c r="F26" s="2">
        <f t="shared" si="4"/>
        <v>-1.8773173575897015</v>
      </c>
      <c r="G26" s="2">
        <f t="shared" si="5"/>
        <v>-11.090485252656103</v>
      </c>
    </row>
    <row r="27" spans="2:7" x14ac:dyDescent="0.25">
      <c r="B27" s="2">
        <v>13.3</v>
      </c>
      <c r="C27" s="3">
        <f t="shared" si="0"/>
        <v>425.05494897852918</v>
      </c>
      <c r="D27" s="2">
        <v>30.72</v>
      </c>
      <c r="E27" s="2">
        <f t="shared" si="1"/>
        <v>23.961600000000001</v>
      </c>
      <c r="F27" s="2">
        <f t="shared" si="4"/>
        <v>-2.0174061507603831</v>
      </c>
      <c r="G27" s="2">
        <f t="shared" si="5"/>
        <v>-10.639058008983302</v>
      </c>
    </row>
    <row r="28" spans="2:7" x14ac:dyDescent="0.25">
      <c r="B28" s="2">
        <v>12.3</v>
      </c>
      <c r="C28" s="3">
        <f t="shared" si="0"/>
        <v>537.38391835633593</v>
      </c>
      <c r="D28" s="2">
        <v>39.15</v>
      </c>
      <c r="E28" s="2">
        <f t="shared" si="1"/>
        <v>30.536999999999999</v>
      </c>
      <c r="F28" s="2">
        <f t="shared" si="4"/>
        <v>-2.0955709236097193</v>
      </c>
      <c r="G28" s="2">
        <f t="shared" si="5"/>
        <v>-10.396571494825961</v>
      </c>
    </row>
    <row r="29" spans="2:7" x14ac:dyDescent="0.25">
      <c r="B29" s="2">
        <v>11.3</v>
      </c>
      <c r="C29" s="3">
        <f t="shared" si="0"/>
        <v>693.05016227769545</v>
      </c>
      <c r="D29" s="2">
        <v>50.8</v>
      </c>
      <c r="E29" s="2">
        <f t="shared" si="1"/>
        <v>39.624000000000002</v>
      </c>
      <c r="F29" s="2">
        <f t="shared" si="4"/>
        <v>-2.1803674602697964</v>
      </c>
      <c r="G29" s="2">
        <f t="shared" si="5"/>
        <v>-10.136075562678338</v>
      </c>
    </row>
    <row r="30" spans="2:7" x14ac:dyDescent="0.25">
      <c r="B30" s="2">
        <v>10.3</v>
      </c>
      <c r="C30" s="3">
        <f t="shared" si="0"/>
        <v>915.1416593531593</v>
      </c>
      <c r="D30" s="2">
        <v>65.900000000000006</v>
      </c>
      <c r="E30" s="2">
        <f t="shared" si="1"/>
        <v>51.402000000000001</v>
      </c>
      <c r="F30" s="2">
        <f t="shared" si="4"/>
        <v>-2.2730262907525014</v>
      </c>
      <c r="G30" s="2">
        <f t="shared" si="5"/>
        <v>-9.8758334757543125</v>
      </c>
    </row>
    <row r="31" spans="2:7" x14ac:dyDescent="0.25">
      <c r="B31" s="2">
        <v>9.3000000000000007</v>
      </c>
      <c r="C31" s="3">
        <f t="shared" si="0"/>
        <v>1243.2290637117594</v>
      </c>
      <c r="D31" s="2">
        <v>91</v>
      </c>
      <c r="E31" s="2">
        <f t="shared" si="1"/>
        <v>70.98</v>
      </c>
      <c r="F31" s="2">
        <f t="shared" si="4"/>
        <v>-2.375155785828881</v>
      </c>
      <c r="G31" s="2">
        <f t="shared" si="5"/>
        <v>-9.5531124107459231</v>
      </c>
    </row>
    <row r="32" spans="2:7" x14ac:dyDescent="0.25">
      <c r="B32" s="2">
        <v>8.3000000000000007</v>
      </c>
      <c r="C32" s="3">
        <f t="shared" si="0"/>
        <v>1748.9030005928776</v>
      </c>
      <c r="D32" s="2">
        <v>129.6</v>
      </c>
      <c r="E32" s="2">
        <f t="shared" si="1"/>
        <v>101.08799999999999</v>
      </c>
      <c r="F32" s="2">
        <f t="shared" si="4"/>
        <v>-2.488914671185539</v>
      </c>
      <c r="G32" s="2">
        <f t="shared" si="5"/>
        <v>-9.1995191333445998</v>
      </c>
    </row>
    <row r="33" spans="2:7" x14ac:dyDescent="0.25">
      <c r="B33" s="2">
        <v>7.8</v>
      </c>
      <c r="C33" s="3">
        <f t="shared" si="0"/>
        <v>2107.2506279606873</v>
      </c>
      <c r="D33" s="2">
        <v>157.69999999999999</v>
      </c>
      <c r="E33" s="2">
        <f t="shared" si="1"/>
        <v>123.00599999999999</v>
      </c>
      <c r="F33" s="2">
        <f t="shared" si="4"/>
        <v>-2.5510464522925451</v>
      </c>
      <c r="G33" s="2">
        <f t="shared" si="5"/>
        <v>-9.0032774232937811</v>
      </c>
    </row>
    <row r="34" spans="2:7" x14ac:dyDescent="0.25">
      <c r="B34" s="2">
        <v>7.3</v>
      </c>
      <c r="C34" s="3">
        <f t="shared" si="0"/>
        <v>2570.5817483554702</v>
      </c>
      <c r="D34" s="2">
        <v>192.4</v>
      </c>
      <c r="E34" s="2">
        <f t="shared" si="1"/>
        <v>150.072</v>
      </c>
      <c r="F34" s="2">
        <f t="shared" si="4"/>
        <v>-2.6172958378337459</v>
      </c>
      <c r="G34" s="2">
        <f t="shared" si="5"/>
        <v>-8.8043953790311669</v>
      </c>
    </row>
    <row r="35" spans="2:7" x14ac:dyDescent="0.25">
      <c r="B35" s="2">
        <v>6.8</v>
      </c>
      <c r="C35" s="3">
        <f t="shared" si="0"/>
        <v>3180.3378790962756</v>
      </c>
      <c r="D35" s="2">
        <v>242.6</v>
      </c>
      <c r="E35" s="2">
        <f t="shared" si="1"/>
        <v>189.22799999999998</v>
      </c>
      <c r="F35" s="2">
        <f t="shared" si="4"/>
        <v>-2.6882475738060303</v>
      </c>
      <c r="G35" s="2">
        <f t="shared" si="5"/>
        <v>-8.5725579207528249</v>
      </c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Marr, Jonathan</cp:lastModifiedBy>
  <cp:lastPrinted>2014-05-24T17:15:25Z</cp:lastPrinted>
  <dcterms:created xsi:type="dcterms:W3CDTF">2014-05-09T12:46:45Z</dcterms:created>
  <dcterms:modified xsi:type="dcterms:W3CDTF">2015-12-11T14:28:20Z</dcterms:modified>
</cp:coreProperties>
</file>