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rj\Desktop\fireflybackup\dept\LabManager\instructions\Phy121\"/>
    </mc:Choice>
  </mc:AlternateContent>
  <bookViews>
    <workbookView xWindow="0" yWindow="0" windowWidth="20460" windowHeight="7680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4" i="2"/>
  <c r="D25" i="2"/>
  <c r="D26" i="2"/>
  <c r="D27" i="2"/>
  <c r="D28" i="2"/>
  <c r="D29" i="2"/>
  <c r="D30" i="2"/>
  <c r="D31" i="2"/>
  <c r="D32" i="2"/>
  <c r="D33" i="2"/>
  <c r="D34" i="2"/>
  <c r="D35" i="2"/>
  <c r="D5" i="2"/>
  <c r="H38" i="1"/>
  <c r="A26" i="1"/>
  <c r="A27" i="1"/>
  <c r="A28" i="1"/>
  <c r="A29" i="1"/>
  <c r="A30" i="1"/>
  <c r="A31" i="1"/>
  <c r="A32" i="1"/>
  <c r="A33" i="1"/>
  <c r="A34" i="1"/>
  <c r="A35" i="1"/>
  <c r="A36" i="1"/>
  <c r="A25" i="1"/>
  <c r="G34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25" i="1"/>
  <c r="E2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6" i="1"/>
  <c r="E22" i="1"/>
  <c r="D22" i="1"/>
  <c r="E21" i="1"/>
  <c r="D21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</calcChain>
</file>

<file path=xl/sharedStrings.xml><?xml version="1.0" encoding="utf-8"?>
<sst xmlns="http://schemas.openxmlformats.org/spreadsheetml/2006/main" count="16" uniqueCount="10">
  <si>
    <t>x (cm)</t>
  </si>
  <si>
    <t>I (mA)</t>
  </si>
  <si>
    <t>ln x</t>
  </si>
  <si>
    <t>ln (I)</t>
  </si>
  <si>
    <t>r (cm)</t>
  </si>
  <si>
    <t>ln(B)</t>
  </si>
  <si>
    <t>ln (r )</t>
  </si>
  <si>
    <t>On Axis</t>
  </si>
  <si>
    <t>Perpendicular to Axis</t>
  </si>
  <si>
    <r>
      <t>B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</si>
</sst>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wer"/>
            <c:dispRSqr val="0"/>
            <c:dispEq val="1"/>
            <c:trendlineLbl>
              <c:layout>
                <c:manualLayout>
                  <c:x val="-0.26475984251968504"/>
                  <c:y val="-0.5127004957713619"/>
                </c:manualLayout>
              </c:layout>
              <c:numFmt formatCode="General" sourceLinked="0"/>
            </c:trendlineLbl>
          </c:trendline>
          <c:xVal>
            <c:numRef>
              <c:f>Sheet1!$A$6:$A$22</c:f>
              <c:numCache>
                <c:formatCode>General</c:formatCode>
                <c:ptCount val="17"/>
                <c:pt idx="0">
                  <c:v>26.3</c:v>
                </c:pt>
                <c:pt idx="1">
                  <c:v>24.3</c:v>
                </c:pt>
                <c:pt idx="2">
                  <c:v>22.3</c:v>
                </c:pt>
                <c:pt idx="3">
                  <c:v>20.3</c:v>
                </c:pt>
                <c:pt idx="4">
                  <c:v>18.3</c:v>
                </c:pt>
                <c:pt idx="5">
                  <c:v>16.3</c:v>
                </c:pt>
                <c:pt idx="6">
                  <c:v>15.3</c:v>
                </c:pt>
                <c:pt idx="7">
                  <c:v>14.3</c:v>
                </c:pt>
                <c:pt idx="8">
                  <c:v>13.3</c:v>
                </c:pt>
                <c:pt idx="9">
                  <c:v>12.3</c:v>
                </c:pt>
                <c:pt idx="10">
                  <c:v>11.3</c:v>
                </c:pt>
                <c:pt idx="11">
                  <c:v>10.8</c:v>
                </c:pt>
                <c:pt idx="12">
                  <c:v>10.3</c:v>
                </c:pt>
                <c:pt idx="13">
                  <c:v>9.8000000000000007</c:v>
                </c:pt>
                <c:pt idx="14">
                  <c:v>9.3000000000000007</c:v>
                </c:pt>
                <c:pt idx="15">
                  <c:v>8.8000000000000007</c:v>
                </c:pt>
                <c:pt idx="16">
                  <c:v>8.3000000000000007</c:v>
                </c:pt>
              </c:numCache>
            </c:numRef>
          </c:xVal>
          <c:yVal>
            <c:numRef>
              <c:f>Sheet1!$C$6:$C$22</c:f>
              <c:numCache>
                <c:formatCode>General</c:formatCode>
                <c:ptCount val="17"/>
                <c:pt idx="0">
                  <c:v>7.66</c:v>
                </c:pt>
                <c:pt idx="1">
                  <c:v>10.1</c:v>
                </c:pt>
                <c:pt idx="2">
                  <c:v>14.5</c:v>
                </c:pt>
                <c:pt idx="3">
                  <c:v>17.600000000000001</c:v>
                </c:pt>
                <c:pt idx="4">
                  <c:v>24.18</c:v>
                </c:pt>
                <c:pt idx="5">
                  <c:v>33.92</c:v>
                </c:pt>
                <c:pt idx="6">
                  <c:v>42</c:v>
                </c:pt>
                <c:pt idx="7">
                  <c:v>52</c:v>
                </c:pt>
                <c:pt idx="8">
                  <c:v>63.5</c:v>
                </c:pt>
                <c:pt idx="9">
                  <c:v>80.400000000000006</c:v>
                </c:pt>
                <c:pt idx="10">
                  <c:v>103.3</c:v>
                </c:pt>
                <c:pt idx="11">
                  <c:v>116.2</c:v>
                </c:pt>
                <c:pt idx="12">
                  <c:v>135.4</c:v>
                </c:pt>
                <c:pt idx="13">
                  <c:v>155.5</c:v>
                </c:pt>
                <c:pt idx="14">
                  <c:v>184</c:v>
                </c:pt>
                <c:pt idx="15">
                  <c:v>212.6</c:v>
                </c:pt>
                <c:pt idx="16">
                  <c:v>251.1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wer"/>
            <c:dispRSqr val="0"/>
            <c:dispEq val="1"/>
            <c:trendlineLbl>
              <c:layout>
                <c:manualLayout>
                  <c:x val="-0.30861657917760282"/>
                  <c:y val="-0.23029308836395451"/>
                </c:manualLayout>
              </c:layout>
              <c:numFmt formatCode="General" sourceLinked="0"/>
            </c:trendlineLbl>
          </c:trendline>
          <c:xVal>
            <c:numRef>
              <c:f>Sheet1!$A$25:$A$36</c:f>
              <c:numCache>
                <c:formatCode>General</c:formatCode>
                <c:ptCount val="12"/>
                <c:pt idx="0">
                  <c:v>19.3</c:v>
                </c:pt>
                <c:pt idx="1">
                  <c:v>17.3</c:v>
                </c:pt>
                <c:pt idx="2">
                  <c:v>15.3</c:v>
                </c:pt>
                <c:pt idx="3">
                  <c:v>13.3</c:v>
                </c:pt>
                <c:pt idx="4">
                  <c:v>12.3</c:v>
                </c:pt>
                <c:pt idx="5">
                  <c:v>11.3</c:v>
                </c:pt>
                <c:pt idx="6">
                  <c:v>10.3</c:v>
                </c:pt>
                <c:pt idx="7">
                  <c:v>9.3000000000000007</c:v>
                </c:pt>
                <c:pt idx="8">
                  <c:v>8.3000000000000007</c:v>
                </c:pt>
                <c:pt idx="9">
                  <c:v>7.8</c:v>
                </c:pt>
                <c:pt idx="10">
                  <c:v>7.3</c:v>
                </c:pt>
                <c:pt idx="11">
                  <c:v>6.8</c:v>
                </c:pt>
              </c:numCache>
            </c:numRef>
          </c:xVal>
          <c:yVal>
            <c:numRef>
              <c:f>Sheet1!$C$25:$C$36</c:f>
              <c:numCache>
                <c:formatCode>General</c:formatCode>
                <c:ptCount val="12"/>
                <c:pt idx="0">
                  <c:v>9.82</c:v>
                </c:pt>
                <c:pt idx="1">
                  <c:v>14.25</c:v>
                </c:pt>
                <c:pt idx="2">
                  <c:v>19.559999999999999</c:v>
                </c:pt>
                <c:pt idx="3">
                  <c:v>30.72</c:v>
                </c:pt>
                <c:pt idx="4">
                  <c:v>39.15</c:v>
                </c:pt>
                <c:pt idx="5">
                  <c:v>50.8</c:v>
                </c:pt>
                <c:pt idx="6">
                  <c:v>65.900000000000006</c:v>
                </c:pt>
                <c:pt idx="7">
                  <c:v>91</c:v>
                </c:pt>
                <c:pt idx="8">
                  <c:v>129.6</c:v>
                </c:pt>
                <c:pt idx="9">
                  <c:v>157.69999999999999</c:v>
                </c:pt>
                <c:pt idx="10">
                  <c:v>192.4</c:v>
                </c:pt>
                <c:pt idx="11">
                  <c:v>242.6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70608"/>
        <c:axId val="260765064"/>
      </c:scatterChart>
      <c:valAx>
        <c:axId val="1668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0765064"/>
        <c:crosses val="autoZero"/>
        <c:crossBetween val="midCat"/>
      </c:valAx>
      <c:valAx>
        <c:axId val="26076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870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-0.30544838145231845"/>
                  <c:y val="-0.56330198308544766"/>
                </c:manualLayout>
              </c:layout>
              <c:numFmt formatCode="General" sourceLinked="0"/>
            </c:trendlineLbl>
          </c:trendline>
          <c:xVal>
            <c:numRef>
              <c:f>Sheet1!$D$6:$D$22</c:f>
              <c:numCache>
                <c:formatCode>General</c:formatCode>
                <c:ptCount val="17"/>
                <c:pt idx="0">
                  <c:v>-1.3356012468043725</c:v>
                </c:pt>
                <c:pt idx="1">
                  <c:v>-1.4146938356415886</c:v>
                </c:pt>
                <c:pt idx="2">
                  <c:v>-1.5005835075220182</c:v>
                </c:pt>
                <c:pt idx="3">
                  <c:v>-1.5945492999403497</c:v>
                </c:pt>
                <c:pt idx="4">
                  <c:v>-1.6982691261407161</c:v>
                </c:pt>
                <c:pt idx="5">
                  <c:v>-1.8140050781753747</c:v>
                </c:pt>
                <c:pt idx="6">
                  <c:v>-1.8773173575897015</c:v>
                </c:pt>
                <c:pt idx="7">
                  <c:v>-1.9449106487222296</c:v>
                </c:pt>
                <c:pt idx="8">
                  <c:v>-2.0174061507603831</c:v>
                </c:pt>
                <c:pt idx="9">
                  <c:v>-2.0955709236097193</c:v>
                </c:pt>
                <c:pt idx="10">
                  <c:v>-2.1803674602697964</c:v>
                </c:pt>
                <c:pt idx="11">
                  <c:v>-2.2256240518579173</c:v>
                </c:pt>
                <c:pt idx="12">
                  <c:v>-2.2730262907525014</c:v>
                </c:pt>
                <c:pt idx="13">
                  <c:v>-2.322787800311565</c:v>
                </c:pt>
                <c:pt idx="14">
                  <c:v>-2.375155785828881</c:v>
                </c:pt>
                <c:pt idx="15">
                  <c:v>-2.4304184645039304</c:v>
                </c:pt>
                <c:pt idx="16">
                  <c:v>-2.488914671185539</c:v>
                </c:pt>
              </c:numCache>
            </c:numRef>
          </c:xVal>
          <c:yVal>
            <c:numRef>
              <c:f>Sheet1!$E$6:$E$22</c:f>
              <c:numCache>
                <c:formatCode>General</c:formatCode>
                <c:ptCount val="17"/>
                <c:pt idx="0">
                  <c:v>-4.8717432952296367</c:v>
                </c:pt>
                <c:pt idx="1">
                  <c:v>-4.595219855134923</c:v>
                </c:pt>
                <c:pt idx="2">
                  <c:v>-4.2336066295556085</c:v>
                </c:pt>
                <c:pt idx="3">
                  <c:v>-4.0398563769380305</c:v>
                </c:pt>
                <c:pt idx="4">
                  <c:v>-3.7222294337954906</c:v>
                </c:pt>
                <c:pt idx="5">
                  <c:v>-3.3837504680584347</c:v>
                </c:pt>
                <c:pt idx="6">
                  <c:v>-3.1700856606987688</c:v>
                </c:pt>
                <c:pt idx="7">
                  <c:v>-2.9565115604007097</c:v>
                </c:pt>
                <c:pt idx="8">
                  <c:v>-2.756715373083491</c:v>
                </c:pt>
                <c:pt idx="9">
                  <c:v>-2.5207411027972162</c:v>
                </c:pt>
                <c:pt idx="10">
                  <c:v>-2.2701179028565441</c:v>
                </c:pt>
                <c:pt idx="11">
                  <c:v>-2.152442434564326</c:v>
                </c:pt>
                <c:pt idx="12">
                  <c:v>-1.9995219185039625</c:v>
                </c:pt>
                <c:pt idx="13">
                  <c:v>-1.8611095473628483</c:v>
                </c:pt>
                <c:pt idx="14">
                  <c:v>-1.6928195213731514</c:v>
                </c:pt>
                <c:pt idx="15">
                  <c:v>-1.5483428130742896</c:v>
                </c:pt>
                <c:pt idx="16">
                  <c:v>-1.3819040128185978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forward val="0.1"/>
            <c:dispRSqr val="0"/>
            <c:dispEq val="1"/>
            <c:trendlineLbl>
              <c:layout>
                <c:manualLayout>
                  <c:x val="-0.25934886264216972"/>
                  <c:y val="-0.21177456984543599"/>
                </c:manualLayout>
              </c:layout>
              <c:numFmt formatCode="General" sourceLinked="0"/>
            </c:trendlineLbl>
          </c:trendline>
          <c:xVal>
            <c:numRef>
              <c:f>Sheet1!$D$25:$D$36</c:f>
              <c:numCache>
                <c:formatCode>General</c:formatCode>
                <c:ptCount val="12"/>
                <c:pt idx="0">
                  <c:v>-1.6450650900772514</c:v>
                </c:pt>
                <c:pt idx="1">
                  <c:v>-1.754463684484358</c:v>
                </c:pt>
                <c:pt idx="2">
                  <c:v>-1.8773173575897015</c:v>
                </c:pt>
                <c:pt idx="3">
                  <c:v>-2.0174061507603831</c:v>
                </c:pt>
                <c:pt idx="4">
                  <c:v>-2.0955709236097193</c:v>
                </c:pt>
                <c:pt idx="5">
                  <c:v>-2.1803674602697964</c:v>
                </c:pt>
                <c:pt idx="6">
                  <c:v>-2.2730262907525014</c:v>
                </c:pt>
                <c:pt idx="7">
                  <c:v>-2.375155785828881</c:v>
                </c:pt>
                <c:pt idx="8">
                  <c:v>-2.488914671185539</c:v>
                </c:pt>
                <c:pt idx="9">
                  <c:v>-2.5510464522925451</c:v>
                </c:pt>
                <c:pt idx="10">
                  <c:v>-2.6172958378337459</c:v>
                </c:pt>
                <c:pt idx="11">
                  <c:v>-2.6882475738060303</c:v>
                </c:pt>
              </c:numCache>
            </c:numRef>
          </c:xVal>
          <c:yVal>
            <c:numRef>
              <c:f>Sheet1!$E$25:$E$36</c:f>
              <c:numCache>
                <c:formatCode>General</c:formatCode>
                <c:ptCount val="12"/>
                <c:pt idx="0">
                  <c:v>-4.6233341566157629</c:v>
                </c:pt>
                <c:pt idx="1">
                  <c:v>-4.2509983722674773</c:v>
                </c:pt>
                <c:pt idx="2">
                  <c:v>-3.9342686143754659</c:v>
                </c:pt>
                <c:pt idx="3">
                  <c:v>-3.4828413707026655</c:v>
                </c:pt>
                <c:pt idx="4">
                  <c:v>-3.2403548565453248</c:v>
                </c:pt>
                <c:pt idx="5">
                  <c:v>-2.9798589243977007</c:v>
                </c:pt>
                <c:pt idx="6">
                  <c:v>-2.7196168374736756</c:v>
                </c:pt>
                <c:pt idx="7">
                  <c:v>-2.3968957724652871</c:v>
                </c:pt>
                <c:pt idx="8">
                  <c:v>-2.0433024950639629</c:v>
                </c:pt>
                <c:pt idx="9">
                  <c:v>-1.8470607850131444</c:v>
                </c:pt>
                <c:pt idx="10">
                  <c:v>-1.6481787407505308</c:v>
                </c:pt>
                <c:pt idx="11">
                  <c:v>-1.4163412824721873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764672"/>
        <c:axId val="165391176"/>
      </c:scatterChart>
      <c:valAx>
        <c:axId val="260764672"/>
        <c:scaling>
          <c:orientation val="minMax"/>
          <c:max val="-1.25"/>
          <c:min val="-2.5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crossAx val="165391176"/>
        <c:crosses val="autoZero"/>
        <c:crossBetween val="midCat"/>
      </c:valAx>
      <c:valAx>
        <c:axId val="165391176"/>
        <c:scaling>
          <c:orientation val="minMax"/>
          <c:max val="-1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26076467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129483814524"/>
          <c:y val="9.3980804331117912E-2"/>
          <c:w val="0.78901046186861901"/>
          <c:h val="0.69649742194413433"/>
        </c:manualLayout>
      </c:layout>
      <c:scatterChart>
        <c:scatterStyle val="smoothMarker"/>
        <c:varyColors val="0"/>
        <c:ser>
          <c:idx val="0"/>
          <c:order val="0"/>
          <c:tx>
            <c:v>on dipole axis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Sheet2!$B$5:$B$21</c:f>
              <c:numCache>
                <c:formatCode>General</c:formatCode>
                <c:ptCount val="17"/>
              </c:numCache>
            </c:numRef>
          </c:xVal>
          <c:yVal>
            <c:numRef>
              <c:f>Sheet2!$D$5:$D$21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perpendicular to dipole axis</c:v>
          </c:tx>
          <c:marker>
            <c:symbol val="none"/>
          </c:marker>
          <c:trendline>
            <c:trendlineType val="power"/>
            <c:dispRSqr val="0"/>
            <c:dispEq val="0"/>
          </c:trendline>
          <c:xVal>
            <c:numRef>
              <c:f>Sheet2!$B$24:$B$35</c:f>
              <c:numCache>
                <c:formatCode>General</c:formatCode>
                <c:ptCount val="12"/>
              </c:numCache>
            </c:numRef>
          </c:xVal>
          <c:yVal>
            <c:numRef>
              <c:f>Sheet2!$D$24:$D$35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065280"/>
        <c:axId val="263065672"/>
      </c:scatterChart>
      <c:valAx>
        <c:axId val="263065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065672"/>
        <c:crosses val="autoZero"/>
        <c:crossBetween val="midCat"/>
      </c:valAx>
      <c:valAx>
        <c:axId val="263065672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</a:t>
                </a:r>
                <a:r>
                  <a:rPr lang="en-US" baseline="0"/>
                  <a:t> (</a:t>
                </a:r>
                <a:r>
                  <a:rPr lang="en-US" baseline="0">
                    <a:latin typeface="Symbol" pitchFamily="18" charset="2"/>
                  </a:rPr>
                  <a:t>m</a:t>
                </a:r>
                <a:r>
                  <a:rPr lang="en-US" baseline="0"/>
                  <a:t>T)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065280"/>
        <c:crosses val="autoZero"/>
        <c:crossBetween val="midCat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585706846764395"/>
          <c:y val="1.5180268678802648E-2"/>
          <c:w val="0.69454457471373188"/>
          <c:h val="4.54916150134432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20</xdr:row>
      <xdr:rowOff>171450</xdr:rowOff>
    </xdr:from>
    <xdr:to>
      <xdr:col>15</xdr:col>
      <xdr:colOff>600075</xdr:colOff>
      <xdr:row>35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3</xdr:row>
      <xdr:rowOff>104775</xdr:rowOff>
    </xdr:from>
    <xdr:to>
      <xdr:col>15</xdr:col>
      <xdr:colOff>438150</xdr:colOff>
      <xdr:row>17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</xdr:row>
      <xdr:rowOff>66676</xdr:rowOff>
    </xdr:from>
    <xdr:to>
      <xdr:col>14</xdr:col>
      <xdr:colOff>209550</xdr:colOff>
      <xdr:row>26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A2" workbookViewId="0">
      <selection activeCell="C6" sqref="C6:C36"/>
    </sheetView>
  </sheetViews>
  <sheetFormatPr defaultRowHeight="15" x14ac:dyDescent="0.25"/>
  <sheetData>
    <row r="2" spans="1:7" x14ac:dyDescent="0.25">
      <c r="G2">
        <v>-0.3</v>
      </c>
    </row>
    <row r="3" spans="1:7" x14ac:dyDescent="0.25">
      <c r="B3" t="s">
        <v>0</v>
      </c>
      <c r="C3" t="s">
        <v>1</v>
      </c>
      <c r="D3" t="s">
        <v>2</v>
      </c>
      <c r="E3" t="s">
        <v>3</v>
      </c>
    </row>
    <row r="6" spans="1:7" x14ac:dyDescent="0.25">
      <c r="A6">
        <f>B6-$G$2</f>
        <v>26.3</v>
      </c>
      <c r="B6">
        <v>26</v>
      </c>
      <c r="C6">
        <v>7.66</v>
      </c>
      <c r="D6">
        <f t="shared" ref="D6:D22" si="0">LN((B6-$G$2)/100)</f>
        <v>-1.3356012468043725</v>
      </c>
      <c r="E6">
        <f t="shared" ref="E6:E22" si="1">LN(C6/1000)</f>
        <v>-4.8717432952296367</v>
      </c>
    </row>
    <row r="7" spans="1:7" x14ac:dyDescent="0.25">
      <c r="A7">
        <f t="shared" ref="A7:A22" si="2">B7-$G$2</f>
        <v>24.3</v>
      </c>
      <c r="B7">
        <v>24</v>
      </c>
      <c r="C7">
        <v>10.1</v>
      </c>
      <c r="D7">
        <f t="shared" si="0"/>
        <v>-1.4146938356415886</v>
      </c>
      <c r="E7">
        <f t="shared" si="1"/>
        <v>-4.595219855134923</v>
      </c>
    </row>
    <row r="8" spans="1:7" x14ac:dyDescent="0.25">
      <c r="A8">
        <f t="shared" si="2"/>
        <v>22.3</v>
      </c>
      <c r="B8">
        <v>22</v>
      </c>
      <c r="C8">
        <v>14.5</v>
      </c>
      <c r="D8">
        <f t="shared" si="0"/>
        <v>-1.5005835075220182</v>
      </c>
      <c r="E8">
        <f t="shared" si="1"/>
        <v>-4.2336066295556085</v>
      </c>
    </row>
    <row r="9" spans="1:7" x14ac:dyDescent="0.25">
      <c r="A9">
        <f t="shared" si="2"/>
        <v>20.3</v>
      </c>
      <c r="B9">
        <v>20</v>
      </c>
      <c r="C9">
        <v>17.600000000000001</v>
      </c>
      <c r="D9">
        <f t="shared" si="0"/>
        <v>-1.5945492999403497</v>
      </c>
      <c r="E9">
        <f t="shared" si="1"/>
        <v>-4.0398563769380305</v>
      </c>
    </row>
    <row r="10" spans="1:7" x14ac:dyDescent="0.25">
      <c r="A10">
        <f t="shared" si="2"/>
        <v>18.3</v>
      </c>
      <c r="B10">
        <v>18</v>
      </c>
      <c r="C10">
        <v>24.18</v>
      </c>
      <c r="D10">
        <f t="shared" si="0"/>
        <v>-1.6982691261407161</v>
      </c>
      <c r="E10">
        <f t="shared" si="1"/>
        <v>-3.7222294337954906</v>
      </c>
    </row>
    <row r="11" spans="1:7" x14ac:dyDescent="0.25">
      <c r="A11">
        <f t="shared" si="2"/>
        <v>16.3</v>
      </c>
      <c r="B11">
        <v>16</v>
      </c>
      <c r="C11">
        <v>33.92</v>
      </c>
      <c r="D11">
        <f t="shared" si="0"/>
        <v>-1.8140050781753747</v>
      </c>
      <c r="E11">
        <f t="shared" si="1"/>
        <v>-3.3837504680584347</v>
      </c>
    </row>
    <row r="12" spans="1:7" x14ac:dyDescent="0.25">
      <c r="A12">
        <f t="shared" si="2"/>
        <v>15.3</v>
      </c>
      <c r="B12">
        <v>15</v>
      </c>
      <c r="C12">
        <v>42</v>
      </c>
      <c r="D12">
        <f t="shared" si="0"/>
        <v>-1.8773173575897015</v>
      </c>
      <c r="E12">
        <f t="shared" si="1"/>
        <v>-3.1700856606987688</v>
      </c>
    </row>
    <row r="13" spans="1:7" x14ac:dyDescent="0.25">
      <c r="A13">
        <f t="shared" si="2"/>
        <v>14.3</v>
      </c>
      <c r="B13">
        <v>14</v>
      </c>
      <c r="C13">
        <v>52</v>
      </c>
      <c r="D13">
        <f t="shared" si="0"/>
        <v>-1.9449106487222296</v>
      </c>
      <c r="E13">
        <f t="shared" si="1"/>
        <v>-2.9565115604007097</v>
      </c>
    </row>
    <row r="14" spans="1:7" x14ac:dyDescent="0.25">
      <c r="A14">
        <f t="shared" si="2"/>
        <v>13.3</v>
      </c>
      <c r="B14">
        <v>13</v>
      </c>
      <c r="C14">
        <v>63.5</v>
      </c>
      <c r="D14">
        <f t="shared" si="0"/>
        <v>-2.0174061507603831</v>
      </c>
      <c r="E14">
        <f t="shared" si="1"/>
        <v>-2.756715373083491</v>
      </c>
    </row>
    <row r="15" spans="1:7" x14ac:dyDescent="0.25">
      <c r="A15">
        <f t="shared" si="2"/>
        <v>12.3</v>
      </c>
      <c r="B15">
        <v>12</v>
      </c>
      <c r="C15">
        <v>80.400000000000006</v>
      </c>
      <c r="D15">
        <f t="shared" si="0"/>
        <v>-2.0955709236097193</v>
      </c>
      <c r="E15">
        <f t="shared" si="1"/>
        <v>-2.5207411027972162</v>
      </c>
    </row>
    <row r="16" spans="1:7" x14ac:dyDescent="0.25">
      <c r="A16">
        <f t="shared" si="2"/>
        <v>11.3</v>
      </c>
      <c r="B16">
        <v>11</v>
      </c>
      <c r="C16">
        <v>103.3</v>
      </c>
      <c r="D16">
        <f t="shared" si="0"/>
        <v>-2.1803674602697964</v>
      </c>
      <c r="E16">
        <f t="shared" si="1"/>
        <v>-2.2701179028565441</v>
      </c>
    </row>
    <row r="17" spans="1:7" x14ac:dyDescent="0.25">
      <c r="A17">
        <f t="shared" si="2"/>
        <v>10.8</v>
      </c>
      <c r="B17">
        <v>10.5</v>
      </c>
      <c r="C17">
        <v>116.2</v>
      </c>
      <c r="D17">
        <f t="shared" si="0"/>
        <v>-2.2256240518579173</v>
      </c>
      <c r="E17">
        <f t="shared" si="1"/>
        <v>-2.152442434564326</v>
      </c>
    </row>
    <row r="18" spans="1:7" x14ac:dyDescent="0.25">
      <c r="A18">
        <f t="shared" si="2"/>
        <v>10.3</v>
      </c>
      <c r="B18">
        <v>10</v>
      </c>
      <c r="C18">
        <v>135.4</v>
      </c>
      <c r="D18">
        <f t="shared" si="0"/>
        <v>-2.2730262907525014</v>
      </c>
      <c r="E18">
        <f t="shared" si="1"/>
        <v>-1.9995219185039625</v>
      </c>
    </row>
    <row r="19" spans="1:7" x14ac:dyDescent="0.25">
      <c r="A19">
        <f t="shared" si="2"/>
        <v>9.8000000000000007</v>
      </c>
      <c r="B19">
        <v>9.5</v>
      </c>
      <c r="C19">
        <v>155.5</v>
      </c>
      <c r="D19">
        <f t="shared" si="0"/>
        <v>-2.322787800311565</v>
      </c>
      <c r="E19">
        <f t="shared" si="1"/>
        <v>-1.8611095473628483</v>
      </c>
    </row>
    <row r="20" spans="1:7" x14ac:dyDescent="0.25">
      <c r="A20">
        <f t="shared" si="2"/>
        <v>9.3000000000000007</v>
      </c>
      <c r="B20">
        <v>9</v>
      </c>
      <c r="C20">
        <v>184</v>
      </c>
      <c r="D20">
        <f t="shared" si="0"/>
        <v>-2.375155785828881</v>
      </c>
      <c r="E20">
        <f t="shared" si="1"/>
        <v>-1.6928195213731514</v>
      </c>
    </row>
    <row r="21" spans="1:7" x14ac:dyDescent="0.25">
      <c r="A21">
        <f t="shared" si="2"/>
        <v>8.8000000000000007</v>
      </c>
      <c r="B21">
        <v>8.5</v>
      </c>
      <c r="C21">
        <v>212.6</v>
      </c>
      <c r="D21">
        <f t="shared" si="0"/>
        <v>-2.4304184645039304</v>
      </c>
      <c r="E21">
        <f t="shared" si="1"/>
        <v>-1.5483428130742896</v>
      </c>
    </row>
    <row r="22" spans="1:7" x14ac:dyDescent="0.25">
      <c r="A22">
        <f t="shared" si="2"/>
        <v>8.3000000000000007</v>
      </c>
      <c r="B22">
        <v>8</v>
      </c>
      <c r="C22">
        <v>251.1</v>
      </c>
      <c r="D22">
        <f t="shared" si="0"/>
        <v>-2.488914671185539</v>
      </c>
      <c r="E22">
        <f t="shared" si="1"/>
        <v>-1.3819040128185978</v>
      </c>
    </row>
    <row r="24" spans="1:7" x14ac:dyDescent="0.25">
      <c r="G24">
        <v>0.7</v>
      </c>
    </row>
    <row r="25" spans="1:7" x14ac:dyDescent="0.25">
      <c r="A25">
        <f>B25-$G$24</f>
        <v>19.3</v>
      </c>
      <c r="B25">
        <v>20</v>
      </c>
      <c r="C25">
        <v>9.82</v>
      </c>
      <c r="D25">
        <f>LN((B25-$G$24)/100)</f>
        <v>-1.6450650900772514</v>
      </c>
      <c r="E25">
        <f>LN(C25/1000)</f>
        <v>-4.6233341566157629</v>
      </c>
    </row>
    <row r="26" spans="1:7" x14ac:dyDescent="0.25">
      <c r="A26">
        <f t="shared" ref="A26:A36" si="3">B26-$G$24</f>
        <v>17.3</v>
      </c>
      <c r="B26">
        <v>18</v>
      </c>
      <c r="C26">
        <v>14.25</v>
      </c>
      <c r="D26">
        <f t="shared" ref="D26:D36" si="4">LN((B26-$G$24)/100)</f>
        <v>-1.754463684484358</v>
      </c>
      <c r="E26">
        <f t="shared" ref="E26:E36" si="5">LN(C26/1000)</f>
        <v>-4.2509983722674773</v>
      </c>
    </row>
    <row r="27" spans="1:7" x14ac:dyDescent="0.25">
      <c r="A27">
        <f t="shared" si="3"/>
        <v>15.3</v>
      </c>
      <c r="B27">
        <v>16</v>
      </c>
      <c r="C27">
        <v>19.559999999999999</v>
      </c>
      <c r="D27">
        <f t="shared" si="4"/>
        <v>-1.8773173575897015</v>
      </c>
      <c r="E27">
        <f t="shared" si="5"/>
        <v>-3.9342686143754659</v>
      </c>
    </row>
    <row r="28" spans="1:7" x14ac:dyDescent="0.25">
      <c r="A28">
        <f t="shared" si="3"/>
        <v>13.3</v>
      </c>
      <c r="B28">
        <v>14</v>
      </c>
      <c r="C28">
        <v>30.72</v>
      </c>
      <c r="D28">
        <f t="shared" si="4"/>
        <v>-2.0174061507603831</v>
      </c>
      <c r="E28">
        <f t="shared" si="5"/>
        <v>-3.4828413707026655</v>
      </c>
    </row>
    <row r="29" spans="1:7" x14ac:dyDescent="0.25">
      <c r="A29">
        <f t="shared" si="3"/>
        <v>12.3</v>
      </c>
      <c r="B29">
        <v>13</v>
      </c>
      <c r="C29">
        <v>39.15</v>
      </c>
      <c r="D29">
        <f t="shared" si="4"/>
        <v>-2.0955709236097193</v>
      </c>
      <c r="E29">
        <f t="shared" si="5"/>
        <v>-3.2403548565453248</v>
      </c>
    </row>
    <row r="30" spans="1:7" x14ac:dyDescent="0.25">
      <c r="A30">
        <f t="shared" si="3"/>
        <v>11.3</v>
      </c>
      <c r="B30">
        <v>12</v>
      </c>
      <c r="C30">
        <v>50.8</v>
      </c>
      <c r="D30">
        <f t="shared" si="4"/>
        <v>-2.1803674602697964</v>
      </c>
      <c r="E30">
        <f t="shared" si="5"/>
        <v>-2.9798589243977007</v>
      </c>
    </row>
    <row r="31" spans="1:7" x14ac:dyDescent="0.25">
      <c r="A31">
        <f t="shared" si="3"/>
        <v>10.3</v>
      </c>
      <c r="B31">
        <v>11</v>
      </c>
      <c r="C31">
        <v>65.900000000000006</v>
      </c>
      <c r="D31">
        <f t="shared" si="4"/>
        <v>-2.2730262907525014</v>
      </c>
      <c r="E31">
        <f t="shared" si="5"/>
        <v>-2.7196168374736756</v>
      </c>
    </row>
    <row r="32" spans="1:7" x14ac:dyDescent="0.25">
      <c r="A32">
        <f t="shared" si="3"/>
        <v>9.3000000000000007</v>
      </c>
      <c r="B32">
        <v>10</v>
      </c>
      <c r="C32">
        <v>91</v>
      </c>
      <c r="D32">
        <f t="shared" si="4"/>
        <v>-2.375155785828881</v>
      </c>
      <c r="E32">
        <f t="shared" si="5"/>
        <v>-2.3968957724652871</v>
      </c>
    </row>
    <row r="33" spans="1:8" x14ac:dyDescent="0.25">
      <c r="A33">
        <f t="shared" si="3"/>
        <v>8.3000000000000007</v>
      </c>
      <c r="B33">
        <v>9</v>
      </c>
      <c r="C33">
        <v>129.6</v>
      </c>
      <c r="D33">
        <f t="shared" si="4"/>
        <v>-2.488914671185539</v>
      </c>
      <c r="E33">
        <f t="shared" si="5"/>
        <v>-2.0433024950639629</v>
      </c>
    </row>
    <row r="34" spans="1:8" x14ac:dyDescent="0.25">
      <c r="A34">
        <f t="shared" si="3"/>
        <v>7.8</v>
      </c>
      <c r="B34">
        <v>8.5</v>
      </c>
      <c r="C34">
        <v>157.69999999999999</v>
      </c>
      <c r="D34">
        <f t="shared" si="4"/>
        <v>-2.5510464522925451</v>
      </c>
      <c r="E34">
        <f t="shared" si="5"/>
        <v>-1.8470607850131444</v>
      </c>
      <c r="G34">
        <f>EXP(9.5816-8.803)</f>
        <v>2.1784203411720111</v>
      </c>
    </row>
    <row r="35" spans="1:8" x14ac:dyDescent="0.25">
      <c r="A35">
        <f t="shared" si="3"/>
        <v>7.3</v>
      </c>
      <c r="B35">
        <v>8</v>
      </c>
      <c r="C35">
        <v>192.4</v>
      </c>
      <c r="D35">
        <f t="shared" si="4"/>
        <v>-2.6172958378337459</v>
      </c>
      <c r="E35">
        <f t="shared" si="5"/>
        <v>-1.6481787407505308</v>
      </c>
    </row>
    <row r="36" spans="1:8" x14ac:dyDescent="0.25">
      <c r="A36">
        <f t="shared" si="3"/>
        <v>6.8</v>
      </c>
      <c r="B36">
        <v>7.5</v>
      </c>
      <c r="C36">
        <v>242.6</v>
      </c>
      <c r="D36">
        <f t="shared" si="4"/>
        <v>-2.6882475738060303</v>
      </c>
      <c r="E36">
        <f t="shared" si="5"/>
        <v>-1.4163412824721873</v>
      </c>
    </row>
    <row r="38" spans="1:8" x14ac:dyDescent="0.25">
      <c r="H38">
        <f>149/690</f>
        <v>0.21594202898550724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5"/>
  <sheetViews>
    <sheetView tabSelected="1" workbookViewId="0">
      <selection activeCell="I33" sqref="I33"/>
    </sheetView>
  </sheetViews>
  <sheetFormatPr defaultRowHeight="15" x14ac:dyDescent="0.25"/>
  <sheetData>
    <row r="3" spans="2:6" x14ac:dyDescent="0.25">
      <c r="B3" t="s">
        <v>7</v>
      </c>
    </row>
    <row r="4" spans="2:6" x14ac:dyDescent="0.25">
      <c r="B4" s="1" t="s">
        <v>4</v>
      </c>
      <c r="C4" s="1" t="s">
        <v>1</v>
      </c>
      <c r="D4" s="1" t="s">
        <v>9</v>
      </c>
      <c r="E4" s="1" t="s">
        <v>6</v>
      </c>
      <c r="F4" s="1" t="s">
        <v>5</v>
      </c>
    </row>
    <row r="5" spans="2:6" x14ac:dyDescent="0.25">
      <c r="B5" s="1"/>
      <c r="C5" s="1"/>
      <c r="D5" s="1">
        <f>0.00078*C5*1000</f>
        <v>0</v>
      </c>
      <c r="E5" s="1"/>
      <c r="F5" s="1"/>
    </row>
    <row r="6" spans="2:6" x14ac:dyDescent="0.25">
      <c r="B6" s="1"/>
      <c r="C6" s="1"/>
      <c r="D6" s="1">
        <f t="shared" ref="D6:D35" si="0">0.00078*C6*1000</f>
        <v>0</v>
      </c>
      <c r="E6" s="1"/>
      <c r="F6" s="1"/>
    </row>
    <row r="7" spans="2:6" x14ac:dyDescent="0.25">
      <c r="B7" s="1"/>
      <c r="C7" s="1"/>
      <c r="D7" s="1">
        <f t="shared" si="0"/>
        <v>0</v>
      </c>
      <c r="E7" s="1"/>
      <c r="F7" s="1"/>
    </row>
    <row r="8" spans="2:6" x14ac:dyDescent="0.25">
      <c r="B8" s="1"/>
      <c r="C8" s="1"/>
      <c r="D8" s="1">
        <f t="shared" si="0"/>
        <v>0</v>
      </c>
      <c r="E8" s="1"/>
      <c r="F8" s="1"/>
    </row>
    <row r="9" spans="2:6" x14ac:dyDescent="0.25">
      <c r="B9" s="1"/>
      <c r="C9" s="1"/>
      <c r="D9" s="1">
        <f t="shared" si="0"/>
        <v>0</v>
      </c>
      <c r="E9" s="1"/>
      <c r="F9" s="1"/>
    </row>
    <row r="10" spans="2:6" x14ac:dyDescent="0.25">
      <c r="B10" s="1"/>
      <c r="C10" s="1"/>
      <c r="D10" s="1">
        <f t="shared" si="0"/>
        <v>0</v>
      </c>
      <c r="E10" s="1"/>
      <c r="F10" s="1"/>
    </row>
    <row r="11" spans="2:6" x14ac:dyDescent="0.25">
      <c r="B11" s="1"/>
      <c r="C11" s="1"/>
      <c r="D11" s="1">
        <f t="shared" si="0"/>
        <v>0</v>
      </c>
      <c r="E11" s="1"/>
      <c r="F11" s="1"/>
    </row>
    <row r="12" spans="2:6" x14ac:dyDescent="0.25">
      <c r="B12" s="1"/>
      <c r="C12" s="1"/>
      <c r="D12" s="1">
        <f t="shared" si="0"/>
        <v>0</v>
      </c>
      <c r="E12" s="1"/>
      <c r="F12" s="1"/>
    </row>
    <row r="13" spans="2:6" x14ac:dyDescent="0.25">
      <c r="B13" s="1"/>
      <c r="C13" s="1"/>
      <c r="D13" s="1">
        <f t="shared" si="0"/>
        <v>0</v>
      </c>
      <c r="E13" s="1"/>
      <c r="F13" s="1"/>
    </row>
    <row r="14" spans="2:6" x14ac:dyDescent="0.25">
      <c r="B14" s="1"/>
      <c r="C14" s="1"/>
      <c r="D14" s="1">
        <f t="shared" si="0"/>
        <v>0</v>
      </c>
      <c r="E14" s="1"/>
      <c r="F14" s="1"/>
    </row>
    <row r="15" spans="2:6" x14ac:dyDescent="0.25">
      <c r="B15" s="1"/>
      <c r="C15" s="1"/>
      <c r="D15" s="1">
        <f t="shared" si="0"/>
        <v>0</v>
      </c>
      <c r="E15" s="1"/>
      <c r="F15" s="1"/>
    </row>
    <row r="16" spans="2:6" x14ac:dyDescent="0.25">
      <c r="B16" s="1"/>
      <c r="C16" s="1"/>
      <c r="D16" s="1">
        <f t="shared" si="0"/>
        <v>0</v>
      </c>
      <c r="E16" s="1"/>
      <c r="F16" s="1"/>
    </row>
    <row r="17" spans="2:6" x14ac:dyDescent="0.25">
      <c r="B17" s="1"/>
      <c r="C17" s="1"/>
      <c r="D17" s="1">
        <f t="shared" si="0"/>
        <v>0</v>
      </c>
      <c r="E17" s="1"/>
      <c r="F17" s="1"/>
    </row>
    <row r="18" spans="2:6" x14ac:dyDescent="0.25">
      <c r="B18" s="1"/>
      <c r="C18" s="1"/>
      <c r="D18" s="1">
        <f t="shared" si="0"/>
        <v>0</v>
      </c>
      <c r="E18" s="1"/>
      <c r="F18" s="1"/>
    </row>
    <row r="19" spans="2:6" x14ac:dyDescent="0.25">
      <c r="B19" s="1"/>
      <c r="C19" s="1"/>
      <c r="D19" s="1">
        <f t="shared" si="0"/>
        <v>0</v>
      </c>
      <c r="E19" s="1"/>
      <c r="F19" s="1"/>
    </row>
    <row r="20" spans="2:6" x14ac:dyDescent="0.25">
      <c r="B20" s="1"/>
      <c r="C20" s="1"/>
      <c r="D20" s="1">
        <f t="shared" si="0"/>
        <v>0</v>
      </c>
      <c r="E20" s="1"/>
      <c r="F20" s="1"/>
    </row>
    <row r="21" spans="2:6" x14ac:dyDescent="0.25">
      <c r="B21" s="1"/>
      <c r="C21" s="1"/>
      <c r="D21" s="1">
        <f t="shared" si="0"/>
        <v>0</v>
      </c>
      <c r="E21" s="1"/>
      <c r="F21" s="1"/>
    </row>
    <row r="22" spans="2:6" ht="43.5" customHeight="1" x14ac:dyDescent="0.25">
      <c r="B22" t="s">
        <v>8</v>
      </c>
    </row>
    <row r="23" spans="2:6" x14ac:dyDescent="0.25">
      <c r="B23" s="1" t="s">
        <v>4</v>
      </c>
      <c r="C23" s="1" t="s">
        <v>1</v>
      </c>
      <c r="D23" s="1" t="s">
        <v>9</v>
      </c>
      <c r="E23" s="1" t="s">
        <v>6</v>
      </c>
      <c r="F23" s="1" t="s">
        <v>5</v>
      </c>
    </row>
    <row r="24" spans="2:6" x14ac:dyDescent="0.25">
      <c r="B24" s="1"/>
      <c r="C24" s="1"/>
      <c r="D24" s="1">
        <f t="shared" si="0"/>
        <v>0</v>
      </c>
      <c r="E24" s="1"/>
      <c r="F24" s="1"/>
    </row>
    <row r="25" spans="2:6" x14ac:dyDescent="0.25">
      <c r="B25" s="1"/>
      <c r="C25" s="1"/>
      <c r="D25" s="1">
        <f t="shared" si="0"/>
        <v>0</v>
      </c>
      <c r="E25" s="1"/>
      <c r="F25" s="1"/>
    </row>
    <row r="26" spans="2:6" x14ac:dyDescent="0.25">
      <c r="B26" s="1"/>
      <c r="C26" s="1"/>
      <c r="D26" s="1">
        <f t="shared" si="0"/>
        <v>0</v>
      </c>
      <c r="E26" s="1"/>
      <c r="F26" s="1"/>
    </row>
    <row r="27" spans="2:6" x14ac:dyDescent="0.25">
      <c r="B27" s="1"/>
      <c r="C27" s="1"/>
      <c r="D27" s="1">
        <f t="shared" si="0"/>
        <v>0</v>
      </c>
      <c r="E27" s="1"/>
      <c r="F27" s="1"/>
    </row>
    <row r="28" spans="2:6" x14ac:dyDescent="0.25">
      <c r="B28" s="1"/>
      <c r="C28" s="1"/>
      <c r="D28" s="1">
        <f t="shared" si="0"/>
        <v>0</v>
      </c>
      <c r="E28" s="1"/>
      <c r="F28" s="1"/>
    </row>
    <row r="29" spans="2:6" x14ac:dyDescent="0.25">
      <c r="B29" s="1"/>
      <c r="C29" s="1"/>
      <c r="D29" s="1">
        <f t="shared" si="0"/>
        <v>0</v>
      </c>
      <c r="E29" s="1"/>
      <c r="F29" s="1"/>
    </row>
    <row r="30" spans="2:6" x14ac:dyDescent="0.25">
      <c r="B30" s="1"/>
      <c r="C30" s="1"/>
      <c r="D30" s="1">
        <f t="shared" si="0"/>
        <v>0</v>
      </c>
      <c r="E30" s="1"/>
      <c r="F30" s="1"/>
    </row>
    <row r="31" spans="2:6" x14ac:dyDescent="0.25">
      <c r="B31" s="1"/>
      <c r="C31" s="1"/>
      <c r="D31" s="1">
        <f t="shared" si="0"/>
        <v>0</v>
      </c>
      <c r="E31" s="1"/>
      <c r="F31" s="1"/>
    </row>
    <row r="32" spans="2:6" x14ac:dyDescent="0.25">
      <c r="B32" s="1"/>
      <c r="C32" s="1"/>
      <c r="D32" s="1">
        <f t="shared" si="0"/>
        <v>0</v>
      </c>
      <c r="E32" s="1"/>
      <c r="F32" s="1"/>
    </row>
    <row r="33" spans="2:6" x14ac:dyDescent="0.25">
      <c r="B33" s="1"/>
      <c r="C33" s="1"/>
      <c r="D33" s="1">
        <f t="shared" si="0"/>
        <v>0</v>
      </c>
      <c r="E33" s="1"/>
      <c r="F33" s="1"/>
    </row>
    <row r="34" spans="2:6" x14ac:dyDescent="0.25">
      <c r="B34" s="1"/>
      <c r="C34" s="1"/>
      <c r="D34" s="1">
        <f t="shared" si="0"/>
        <v>0</v>
      </c>
      <c r="E34" s="1"/>
      <c r="F34" s="1"/>
    </row>
    <row r="35" spans="2:6" x14ac:dyDescent="0.25">
      <c r="B35" s="1"/>
      <c r="C35" s="1"/>
      <c r="D35" s="1">
        <f t="shared" si="0"/>
        <v>0</v>
      </c>
      <c r="E35" s="1"/>
      <c r="F35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Marr, Jonathan</cp:lastModifiedBy>
  <cp:lastPrinted>2014-05-09T20:03:20Z</cp:lastPrinted>
  <dcterms:created xsi:type="dcterms:W3CDTF">2014-05-09T12:46:45Z</dcterms:created>
  <dcterms:modified xsi:type="dcterms:W3CDTF">2015-12-11T14:27:25Z</dcterms:modified>
</cp:coreProperties>
</file>